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15" windowWidth="9630" windowHeight="12480" tabRatio="871" activeTab="0"/>
  </bookViews>
  <sheets>
    <sheet name="はじめに" sheetId="1" r:id="rId1"/>
    <sheet name="表紙" sheetId="2" r:id="rId2"/>
    <sheet name="表1" sheetId="3" r:id="rId3"/>
    <sheet name="表2" sheetId="4" r:id="rId4"/>
    <sheet name="表3" sheetId="5" r:id="rId5"/>
    <sheet name="表4" sheetId="6" r:id="rId6"/>
    <sheet name="表5" sheetId="7" r:id="rId7"/>
    <sheet name="表6" sheetId="8" r:id="rId8"/>
    <sheet name="表6-2" sheetId="9" r:id="rId9"/>
    <sheet name="表7" sheetId="10" r:id="rId10"/>
    <sheet name="表8" sheetId="11" r:id="rId11"/>
    <sheet name="表9" sheetId="12" r:id="rId12"/>
    <sheet name="表10" sheetId="13" r:id="rId13"/>
    <sheet name="表11" sheetId="14" r:id="rId14"/>
    <sheet name="表11-2" sheetId="15" r:id="rId15"/>
    <sheet name="参考" sheetId="16" r:id="rId16"/>
    <sheet name="表6用DATA" sheetId="17" r:id="rId17"/>
  </sheets>
  <definedNames>
    <definedName name="_xlfn.IFERROR" hidden="1">#NAME?</definedName>
    <definedName name="PPS値">#REF!</definedName>
    <definedName name="PPS名">#REF!</definedName>
    <definedName name="_xlnm.Print_Area" localSheetId="2">'表1'!$A$1:$K$46</definedName>
    <definedName name="_xlnm.Print_Area" localSheetId="13">'表11'!$A$1:$T$26</definedName>
    <definedName name="_xlnm.Print_Area" localSheetId="14">'表11-2'!$A$1:$F$85</definedName>
    <definedName name="_xlnm.Print_Area" localSheetId="3">'表2'!$A$1:$E$42</definedName>
    <definedName name="_xlnm.Print_Area" localSheetId="4">'表3'!$A$1:$I$38</definedName>
    <definedName name="_xlnm.Print_Area" localSheetId="5">'表4'!$A$1:$E$18</definedName>
    <definedName name="_xlnm.Print_Area" localSheetId="6">'表5'!$A$1:$I$17</definedName>
    <definedName name="_xlnm.Print_Area" localSheetId="7">'表6'!$A$1:$I$115</definedName>
    <definedName name="_xlnm.Print_Area" localSheetId="8">'表6-2'!$A$1:$I$48</definedName>
    <definedName name="_xlnm.Print_Area" localSheetId="1">'表紙'!$A$1:$K$54</definedName>
    <definedName name="Z_7C73768E_F605_4E66_A1EA_792805CF7D21_.wvu.Cols" localSheetId="2" hidden="1">'表1'!#REF!</definedName>
    <definedName name="Z_7C73768E_F605_4E66_A1EA_792805CF7D21_.wvu.Cols" localSheetId="12" hidden="1">'表10'!#REF!</definedName>
    <definedName name="Z_7C73768E_F605_4E66_A1EA_792805CF7D21_.wvu.Cols" localSheetId="13" hidden="1">'表11'!#REF!</definedName>
    <definedName name="Z_7C73768E_F605_4E66_A1EA_792805CF7D21_.wvu.Cols" localSheetId="14" hidden="1">'表11-2'!#REF!</definedName>
    <definedName name="Z_7C73768E_F605_4E66_A1EA_792805CF7D21_.wvu.Cols" localSheetId="3" hidden="1">'表2'!#REF!</definedName>
    <definedName name="Z_7C73768E_F605_4E66_A1EA_792805CF7D21_.wvu.Cols" localSheetId="4" hidden="1">'表3'!#REF!</definedName>
    <definedName name="Z_7C73768E_F605_4E66_A1EA_792805CF7D21_.wvu.Cols" localSheetId="5" hidden="1">'表4'!#REF!</definedName>
    <definedName name="Z_7C73768E_F605_4E66_A1EA_792805CF7D21_.wvu.Cols" localSheetId="6" hidden="1">'表5'!#REF!</definedName>
    <definedName name="Z_7C73768E_F605_4E66_A1EA_792805CF7D21_.wvu.Cols" localSheetId="7" hidden="1">'表6'!#REF!</definedName>
    <definedName name="Z_7C73768E_F605_4E66_A1EA_792805CF7D21_.wvu.Cols" localSheetId="8" hidden="1">'表6-2'!#REF!</definedName>
    <definedName name="Z_7C73768E_F605_4E66_A1EA_792805CF7D21_.wvu.Cols" localSheetId="9" hidden="1">'表7'!#REF!</definedName>
    <definedName name="Z_7C73768E_F605_4E66_A1EA_792805CF7D21_.wvu.Cols" localSheetId="10" hidden="1">'表8'!#REF!</definedName>
    <definedName name="Z_7C73768E_F605_4E66_A1EA_792805CF7D21_.wvu.Cols" localSheetId="11" hidden="1">'表9'!#REF!</definedName>
    <definedName name="Z_7C73768E_F605_4E66_A1EA_792805CF7D21_.wvu.Cols" localSheetId="1" hidden="1">'表紙'!$C:$C</definedName>
    <definedName name="Z_7C73768E_F605_4E66_A1EA_792805CF7D21_.wvu.PrintArea" localSheetId="12" hidden="1">'表10'!$A$1:$I$19</definedName>
    <definedName name="Z_7C73768E_F605_4E66_A1EA_792805CF7D21_.wvu.PrintArea" localSheetId="13" hidden="1">'表11'!$A$1:$U$31</definedName>
    <definedName name="Z_7C73768E_F605_4E66_A1EA_792805CF7D21_.wvu.PrintArea" localSheetId="3" hidden="1">'表2'!$A$1:$E$39</definedName>
    <definedName name="Z_7C73768E_F605_4E66_A1EA_792805CF7D21_.wvu.PrintArea" localSheetId="9" hidden="1">'表7'!$A$1:$F$18</definedName>
    <definedName name="Z_7C73768E_F605_4E66_A1EA_792805CF7D21_.wvu.PrintArea" localSheetId="10" hidden="1">'表8'!$A$1:$G$18</definedName>
    <definedName name="Z_7C73768E_F605_4E66_A1EA_792805CF7D21_.wvu.PrintArea" localSheetId="11" hidden="1">'表9'!$A$1:$G$18</definedName>
    <definedName name="Z_7C73768E_F605_4E66_A1EA_792805CF7D21_.wvu.PrintArea" localSheetId="1" hidden="1">'表紙'!$A$1:$K$58</definedName>
    <definedName name="データ">'表6用DATA'!$B$5:$D$60</definedName>
    <definedName name="電力会社名">'表6用DATA'!$B$5:$B$60</definedName>
  </definedNames>
  <calcPr fullCalcOnLoad="1"/>
</workbook>
</file>

<file path=xl/sharedStrings.xml><?xml version="1.0" encoding="utf-8"?>
<sst xmlns="http://schemas.openxmlformats.org/spreadsheetml/2006/main" count="619" uniqueCount="333">
  <si>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</si>
  <si>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</si>
  <si>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</si>
  <si>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</si>
  <si>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</si>
  <si>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</si>
  <si>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</si>
  <si>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</si>
  <si>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</si>
  <si>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</si>
  <si>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</si>
  <si>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</si>
  <si>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</si>
  <si>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</si>
  <si>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</si>
  <si>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</si>
  <si>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</si>
  <si>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</si>
  <si>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</si>
  <si>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</si>
  <si>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</si>
  <si>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</si>
  <si>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一般炭</t>
  </si>
  <si>
    <t>小計</t>
  </si>
  <si>
    <t>t</t>
  </si>
  <si>
    <t>MJ/t</t>
  </si>
  <si>
    <t>無煙炭</t>
  </si>
  <si>
    <t>MJ/千kl</t>
  </si>
  <si>
    <t>MJ/千kl</t>
  </si>
  <si>
    <t>千kl</t>
  </si>
  <si>
    <t>天然ガス</t>
  </si>
  <si>
    <t>MJ/千㎥</t>
  </si>
  <si>
    <t>小　　計</t>
  </si>
  <si>
    <t>事業者の名称</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</si>
  <si>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</si>
  <si>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</si>
  <si>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</si>
  <si>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</si>
  <si>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</si>
  <si>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</si>
  <si>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</si>
  <si>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</si>
  <si>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</si>
  <si>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</si>
  <si>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</si>
  <si>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</si>
  <si>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</si>
  <si>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</si>
  <si>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</si>
  <si>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</si>
  <si>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</si>
  <si>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</si>
  <si>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</si>
  <si>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</si>
  <si>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</si>
  <si>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</si>
  <si>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</si>
  <si>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</si>
  <si>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</si>
  <si>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</si>
  <si>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</si>
  <si>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販売電力量</t>
  </si>
  <si>
    <t>〔把握できなかった理由〕</t>
  </si>
  <si>
    <t>石炭</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</si>
  <si>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</si>
  <si>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</si>
  <si>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</si>
  <si>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</si>
  <si>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</si>
  <si>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</si>
  <si>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</si>
  <si>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</si>
  <si>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</si>
  <si>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</si>
  <si>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</si>
  <si>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</si>
  <si>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</si>
  <si>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</si>
  <si>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</si>
  <si>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</si>
  <si>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</si>
  <si>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</si>
  <si>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</si>
  <si>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</si>
  <si>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</si>
  <si>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</si>
  <si>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</si>
  <si>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</si>
  <si>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</si>
  <si>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</si>
  <si>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</si>
  <si>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</si>
  <si>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</si>
  <si>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</si>
  <si>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</si>
  <si>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</si>
  <si>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</si>
  <si>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</si>
  <si>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</si>
  <si>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</si>
  <si>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</si>
  <si>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</si>
  <si>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</si>
  <si>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</si>
  <si>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</si>
  <si>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</si>
  <si>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</si>
  <si>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</si>
  <si>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</si>
  <si>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</si>
  <si>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</si>
  <si>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</si>
  <si>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</si>
  <si>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</si>
  <si>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</si>
  <si>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</si>
  <si>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</si>
  <si>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</si>
  <si>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</si>
  <si>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</si>
  <si>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</si>
  <si>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</si>
  <si>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</si>
  <si>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</si>
  <si>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</si>
  <si>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</si>
  <si>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</si>
  <si>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</si>
  <si>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</si>
  <si>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</si>
  <si>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</si>
  <si>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</si>
  <si>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</si>
  <si>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</si>
  <si>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</si>
  <si>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</si>
  <si>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</si>
  <si>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</si>
  <si>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</si>
  <si>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</si>
  <si>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</si>
  <si>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</si>
  <si>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t>≪表９≫</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</si>
  <si>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</si>
  <si>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</si>
  <si>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</si>
  <si>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</si>
  <si>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</si>
  <si>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</si>
  <si>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削減量の種別</t>
  </si>
  <si>
    <t>注）調達先は、事業者別にまとめて記載すること</t>
  </si>
  <si>
    <t>－</t>
  </si>
  <si>
    <t>○受電電力量及び事業者等別実二酸化炭素排出係数が判明する場合</t>
  </si>
  <si>
    <t>≪表１１≫</t>
  </si>
  <si>
    <t>①調整電力量の算出</t>
  </si>
  <si>
    <t>×</t>
  </si>
  <si>
    <t>　以下の式にて求める。</t>
  </si>
  <si>
    <t>　 以下の式で求める。</t>
  </si>
  <si>
    <t>固定価格買取制度による
当該電気事業者買取電力量</t>
  </si>
  <si>
    <t>固定価格買取制度による
買取電力量（全国総量）</t>
  </si>
  <si>
    <t>当該電気事業者販売電力量</t>
  </si>
  <si>
    <t>販売電力量（全国総量）</t>
  </si>
  <si>
    <r>
      <t xml:space="preserve">       　 使用端
        実排出係数 　</t>
    </r>
    <r>
      <rPr>
        <sz val="11"/>
        <rFont val="ＭＳ Ｐゴシック"/>
        <family val="3"/>
      </rPr>
      <t xml:space="preserve">      =
       （ｋｇ-CO</t>
    </r>
    <r>
      <rPr>
        <vertAlign val="subscript"/>
        <sz val="11"/>
        <rFont val="ＭＳ Ｐゴシック"/>
        <family val="3"/>
      </rPr>
      <t>2</t>
    </r>
    <r>
      <rPr>
        <sz val="11"/>
        <rFont val="ＭＳ Ｐゴシック"/>
        <family val="3"/>
      </rPr>
      <t>/ｋWh)</t>
    </r>
  </si>
  <si>
    <r>
      <t xml:space="preserve">          使用端
      調整後排出係数 　  =   
       （ｋｇ-CO</t>
    </r>
    <r>
      <rPr>
        <vertAlign val="subscript"/>
        <sz val="11"/>
        <rFont val="ＭＳ Ｐゴシック"/>
        <family val="3"/>
      </rPr>
      <t>2</t>
    </r>
    <r>
      <rPr>
        <sz val="11"/>
        <rFont val="ＭＳ Ｐゴシック"/>
        <family val="3"/>
      </rPr>
      <t>/ｋWh)</t>
    </r>
  </si>
  <si>
    <r>
      <t xml:space="preserve">      把握率（％）    </t>
    </r>
    <r>
      <rPr>
        <sz val="11"/>
        <rFont val="ＭＳ Ｐゴシック"/>
        <family val="3"/>
      </rPr>
      <t xml:space="preserve">   =</t>
    </r>
  </si>
  <si>
    <r>
      <t>（販売電力量）－（実二酸化炭素排出量算出のため代替値</t>
    </r>
    <r>
      <rPr>
        <vertAlign val="superscript"/>
        <sz val="11"/>
        <rFont val="ＭＳ Ｐゴシック"/>
        <family val="3"/>
      </rPr>
      <t>※</t>
    </r>
    <r>
      <rPr>
        <sz val="11"/>
        <rFont val="ＭＳ Ｐゴシック"/>
        <family val="3"/>
      </rPr>
      <t>を使用した電気の受電電力量）</t>
    </r>
  </si>
  <si>
    <r>
      <t>二酸化炭素排出量
（１０</t>
    </r>
    <r>
      <rPr>
        <vertAlign val="superscript"/>
        <sz val="11"/>
        <rFont val="ＭＳ Ｐゴシック"/>
        <family val="3"/>
      </rPr>
      <t>３</t>
    </r>
    <r>
      <rPr>
        <sz val="11"/>
        <rFont val="ＭＳ Ｐゴシック"/>
        <family val="3"/>
      </rPr>
      <t>ｔ-CO</t>
    </r>
    <r>
      <rPr>
        <vertAlign val="subscript"/>
        <sz val="11"/>
        <rFont val="ＭＳ Ｐゴシック"/>
        <family val="3"/>
      </rPr>
      <t>2</t>
    </r>
    <r>
      <rPr>
        <sz val="11"/>
        <rFont val="ＭＳ Ｐゴシック"/>
        <family val="3"/>
      </rPr>
      <t>）</t>
    </r>
  </si>
  <si>
    <r>
      <t>使用端二酸化炭素排出
係数
（ｋｇ-CO</t>
    </r>
    <r>
      <rPr>
        <vertAlign val="subscript"/>
        <sz val="11"/>
        <rFont val="ＭＳ Ｐゴシック"/>
        <family val="3"/>
      </rPr>
      <t>2</t>
    </r>
    <r>
      <rPr>
        <sz val="11"/>
        <rFont val="ＭＳ Ｐゴシック"/>
        <family val="3"/>
      </rPr>
      <t>/ｋWh)</t>
    </r>
  </si>
  <si>
    <r>
      <t>二酸化炭素排出量算出の
ため代替値</t>
    </r>
    <r>
      <rPr>
        <vertAlign val="superscript"/>
        <sz val="11"/>
        <rFont val="ＭＳ Ｐゴシック"/>
        <family val="3"/>
      </rPr>
      <t>※</t>
    </r>
    <r>
      <rPr>
        <sz val="11"/>
        <rFont val="ＭＳ Ｐゴシック"/>
        <family val="3"/>
      </rPr>
      <t>を使用した
電気の受電電力量
（１０</t>
    </r>
    <r>
      <rPr>
        <vertAlign val="superscript"/>
        <sz val="11"/>
        <rFont val="ＭＳ Ｐゴシック"/>
        <family val="3"/>
      </rPr>
      <t>３</t>
    </r>
    <r>
      <rPr>
        <sz val="11"/>
        <rFont val="ＭＳ Ｐゴシック"/>
        <family val="3"/>
      </rPr>
      <t>ｋｗｈ）</t>
    </r>
  </si>
  <si>
    <r>
      <t>固定価格買取制度による
自社の買取電力量
(10</t>
    </r>
    <r>
      <rPr>
        <vertAlign val="superscript"/>
        <sz val="10"/>
        <rFont val="ＭＳ Ｐゴシック"/>
        <family val="3"/>
      </rPr>
      <t>3</t>
    </r>
    <r>
      <rPr>
        <sz val="10"/>
        <rFont val="ＭＳ Ｐゴシック"/>
        <family val="3"/>
      </rPr>
      <t>kWh)</t>
    </r>
  </si>
  <si>
    <r>
      <t>固定価格買取制度による
買取電力量（全国総量）
(10</t>
    </r>
    <r>
      <rPr>
        <vertAlign val="superscript"/>
        <sz val="10"/>
        <rFont val="ＭＳ Ｐゴシック"/>
        <family val="3"/>
      </rPr>
      <t>3</t>
    </r>
    <r>
      <rPr>
        <sz val="10"/>
        <rFont val="ＭＳ Ｐゴシック"/>
        <family val="3"/>
      </rPr>
      <t>kWh)</t>
    </r>
  </si>
  <si>
    <r>
      <t>自社の販売電力量
(10</t>
    </r>
    <r>
      <rPr>
        <vertAlign val="superscript"/>
        <sz val="10"/>
        <rFont val="ＭＳ Ｐゴシック"/>
        <family val="3"/>
      </rPr>
      <t>3</t>
    </r>
    <r>
      <rPr>
        <sz val="10"/>
        <rFont val="ＭＳ Ｐゴシック"/>
        <family val="3"/>
      </rPr>
      <t>kWh)</t>
    </r>
  </si>
  <si>
    <r>
      <t>調達先</t>
    </r>
    <r>
      <rPr>
        <vertAlign val="superscript"/>
        <sz val="11"/>
        <rFont val="ＭＳ Ｐゴシック"/>
        <family val="3"/>
      </rPr>
      <t>注）</t>
    </r>
  </si>
  <si>
    <r>
      <t>受電電力量×事業者等別実二酸化炭素排出係数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</si>
  <si>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事業者の名称</t>
    </r>
    <r>
      <rPr>
        <vertAlign val="superscript"/>
        <sz val="10"/>
        <rFont val="ＭＳ Ｐゴシック"/>
        <family val="3"/>
      </rPr>
      <t>注）</t>
    </r>
    <r>
      <rPr>
        <sz val="10"/>
        <rFont val="ＭＳ Ｐゴシック"/>
        <family val="3"/>
      </rPr>
      <t xml:space="preserve">
</t>
    </r>
  </si>
  <si>
    <r>
      <t>事業者等別実二酸化炭素排出係数
（t-CO</t>
    </r>
    <r>
      <rPr>
        <vertAlign val="subscript"/>
        <sz val="10"/>
        <rFont val="ＭＳ Ｐゴシック"/>
        <family val="3"/>
      </rPr>
      <t>2</t>
    </r>
    <r>
      <rPr>
        <sz val="10"/>
        <rFont val="ＭＳ Ｐゴシック"/>
        <family val="3"/>
      </rPr>
      <t>/ｋWh）</t>
    </r>
  </si>
  <si>
    <r>
      <t>○受電電力量は判明するが事業者等別ＣＯ</t>
    </r>
    <r>
      <rPr>
        <b/>
        <vertAlign val="subscript"/>
        <sz val="14"/>
        <rFont val="ＭＳ Ｐゴシック"/>
        <family val="3"/>
      </rPr>
      <t>２</t>
    </r>
    <r>
      <rPr>
        <b/>
        <sz val="14"/>
        <rFont val="ＭＳ Ｐゴシック"/>
        <family val="3"/>
      </rPr>
      <t>排出係数が判明しない場合</t>
    </r>
  </si>
  <si>
    <r>
      <t>受電電力量×代替値</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</si>
  <si>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代替値
（t-CO</t>
    </r>
    <r>
      <rPr>
        <vertAlign val="subscript"/>
        <sz val="10"/>
        <rFont val="ＭＳ Ｐゴシック"/>
        <family val="3"/>
      </rPr>
      <t>2</t>
    </r>
    <r>
      <rPr>
        <sz val="10"/>
        <rFont val="ＭＳ Ｐゴシック"/>
        <family val="3"/>
      </rPr>
      <t>/ｋWh）</t>
    </r>
  </si>
  <si>
    <r>
      <t>販売電力量
（１０</t>
    </r>
    <r>
      <rPr>
        <vertAlign val="superscript"/>
        <sz val="11"/>
        <rFont val="ＭＳ Ｐゴシック"/>
        <family val="3"/>
      </rPr>
      <t>３</t>
    </r>
    <r>
      <rPr>
        <sz val="11"/>
        <rFont val="ＭＳ Ｐゴシック"/>
        <family val="3"/>
      </rPr>
      <t>ｋｗｈ）</t>
    </r>
  </si>
  <si>
    <t>会社名</t>
  </si>
  <si>
    <t>調整前</t>
  </si>
  <si>
    <r>
      <t>（t-CO</t>
    </r>
    <r>
      <rPr>
        <vertAlign val="subscript"/>
        <sz val="10"/>
        <rFont val="ＭＳ Ｐゴシック"/>
        <family val="3"/>
      </rPr>
      <t>2</t>
    </r>
    <r>
      <rPr>
        <sz val="10"/>
        <rFont val="ＭＳ Ｐゴシック"/>
        <family val="3"/>
      </rPr>
      <t>/ｋWh）</t>
    </r>
  </si>
  <si>
    <t>表1</t>
  </si>
  <si>
    <t>表2</t>
  </si>
  <si>
    <t>表3</t>
  </si>
  <si>
    <t>表4</t>
  </si>
  <si>
    <t>表5</t>
  </si>
  <si>
    <t>表6</t>
  </si>
  <si>
    <t>北海道電力(株)</t>
  </si>
  <si>
    <t>東北電力(株)</t>
  </si>
  <si>
    <t>東京電力(株)</t>
  </si>
  <si>
    <t>中部電力(株)</t>
  </si>
  <si>
    <t>北陸電力(株)</t>
  </si>
  <si>
    <t>関西電力(株)</t>
  </si>
  <si>
    <t>中国電力(株)</t>
  </si>
  <si>
    <t>四国電力(株)</t>
  </si>
  <si>
    <t>九州電力(株)</t>
  </si>
  <si>
    <t>沖縄電力(株)</t>
  </si>
  <si>
    <t>（株）うなかみの大地</t>
  </si>
  <si>
    <t>（株）エヌパワー</t>
  </si>
  <si>
    <t>（株）グローバルエンジニアリング</t>
  </si>
  <si>
    <t>（株）ケーキュービック</t>
  </si>
  <si>
    <t>（株）トヨタタービンアンドシステム</t>
  </si>
  <si>
    <t>（株）南和</t>
  </si>
  <si>
    <t>（株）フォレストパワー</t>
  </si>
  <si>
    <t>（株）ベイサイドエナジー</t>
  </si>
  <si>
    <t>シナネン（株）</t>
  </si>
  <si>
    <t>日産自動車（株）</t>
  </si>
  <si>
    <t>日本アルファ電力（株）</t>
  </si>
  <si>
    <t>日本ロジテック協同組合</t>
  </si>
  <si>
    <t>富士フイルム（株）</t>
  </si>
  <si>
    <t>日本卸電力取引所</t>
  </si>
  <si>
    <t>≪表１１の２≫</t>
  </si>
  <si>
    <r>
      <t>送電電力量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</si>
  <si>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</si>
  <si>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r>
      <t>買取電力量
（１０</t>
    </r>
    <r>
      <rPr>
        <vertAlign val="superscript"/>
        <sz val="10"/>
        <rFont val="ＭＳ Ｐゴシック"/>
        <family val="3"/>
      </rPr>
      <t>３</t>
    </r>
    <r>
      <rPr>
        <sz val="10"/>
        <rFont val="ＭＳ Ｐゴシック"/>
        <family val="3"/>
      </rPr>
      <t>ｋＷｈ）</t>
    </r>
  </si>
  <si>
    <t>小計</t>
  </si>
  <si>
    <t>＜計算結果＞</t>
  </si>
  <si>
    <t>①　固定価格買取制度による自社の買取電力量（交付金の対象となるもの）</t>
  </si>
  <si>
    <t>上記①のうち卸電力取引所にタマ出しした電力量の内訳</t>
  </si>
  <si>
    <t>＜参考（控除対象外）＞</t>
  </si>
  <si>
    <t>①FIT買取電力量（交付金対象）　＋　②卸調達量－　③卸販売量　＝　自社・FIT買取電力量
　　　　　　　　　　　　　　　　　　　　　　　　　　　　　　　　　　　　　　　　　　　　（→表１１に記載）</t>
  </si>
  <si>
    <t>≪表６の２≫</t>
  </si>
  <si>
    <t>※　自家発事業者の事業所別排出係数も含む</t>
  </si>
  <si>
    <t>項目1</t>
  </si>
  <si>
    <t>項目2</t>
  </si>
  <si>
    <t>項目3</t>
  </si>
  <si>
    <t>項目4</t>
  </si>
  <si>
    <t>項目5</t>
  </si>
  <si>
    <t>項目6</t>
  </si>
  <si>
    <t>項目7</t>
  </si>
  <si>
    <t>項目8</t>
  </si>
  <si>
    <t>項目9</t>
  </si>
  <si>
    <t>項目10</t>
  </si>
  <si>
    <t>項目11</t>
  </si>
  <si>
    <t>項目12</t>
  </si>
  <si>
    <t>項目13</t>
  </si>
  <si>
    <t>項目14</t>
  </si>
  <si>
    <t>項目15</t>
  </si>
  <si>
    <t>項目16</t>
  </si>
  <si>
    <t>項目17</t>
  </si>
  <si>
    <t>項目18</t>
  </si>
  <si>
    <t>項目19</t>
  </si>
  <si>
    <t>項目20</t>
  </si>
  <si>
    <t>項目21</t>
  </si>
  <si>
    <t>項目22</t>
  </si>
  <si>
    <t>項目23</t>
  </si>
  <si>
    <t>項目24</t>
  </si>
  <si>
    <t>イーレックス（株）</t>
  </si>
  <si>
    <t>（一財）中之条電力</t>
  </si>
  <si>
    <t>（一社）電力託送代行機構</t>
  </si>
  <si>
    <t>出光グリーンパワー（株）</t>
  </si>
  <si>
    <t>伊藤忠エネクス（株）</t>
  </si>
  <si>
    <t>エネサーブ（株）</t>
  </si>
  <si>
    <t>荏原環境プラント（株）</t>
  </si>
  <si>
    <t>王子製紙（株）</t>
  </si>
  <si>
    <t>オリックス（株）</t>
  </si>
  <si>
    <t>（株）イーセル</t>
  </si>
  <si>
    <t>（株）エネット</t>
  </si>
  <si>
    <t>（株）Ｆ－Ｐｏｗｅｒ</t>
  </si>
  <si>
    <t>（株）ＣＮＯパワーソリューションズ</t>
  </si>
  <si>
    <t>（株）Ｇ－Ｐｏｗｅｒ</t>
  </si>
  <si>
    <t>（株）日本セレモニー</t>
  </si>
  <si>
    <t>（株）Ｖ－Ｐｏｗｅｒ</t>
  </si>
  <si>
    <t>サミットエナジー（株）</t>
  </si>
  <si>
    <t>ＪＸ日鉱日石エネルギー（株）</t>
  </si>
  <si>
    <t>ＪＥＮホールディングス（株）</t>
  </si>
  <si>
    <t>志賀高原リゾート開発（株）</t>
  </si>
  <si>
    <t>昭和シェル石油（株）</t>
  </si>
  <si>
    <t>新日鉄住金エンジニアリング（株）</t>
  </si>
  <si>
    <t>泉北天然ガス発電（株）</t>
  </si>
  <si>
    <t>ダイヤモンドパワー（株）</t>
  </si>
  <si>
    <t>テス・エンジニアリング（株）</t>
  </si>
  <si>
    <t>東京エコサービス（株）</t>
  </si>
  <si>
    <t>日本テクノ（株）</t>
  </si>
  <si>
    <t>パナソニック（株）</t>
  </si>
  <si>
    <t>プレミアムグリーンパワー（株）</t>
  </si>
  <si>
    <t>丸紅（株）</t>
  </si>
  <si>
    <t>ミツウロコグリーンエネルギー（株）</t>
  </si>
  <si>
    <t>リエスパワー（株）</t>
  </si>
  <si>
    <t>注）契約等により事業所を特定できる場合は事業所名まで記載。</t>
  </si>
  <si>
    <t>表7</t>
  </si>
  <si>
    <t>表8</t>
  </si>
  <si>
    <t>表9</t>
  </si>
  <si>
    <t>表10</t>
  </si>
  <si>
    <t>表11</t>
  </si>
  <si>
    <t>実排出量</t>
  </si>
  <si>
    <t>調整のため控除</t>
  </si>
  <si>
    <t>調整のため加算</t>
  </si>
  <si>
    <t>H25実績排出係数</t>
  </si>
  <si>
    <r>
      <t>③　上記①および②のうち電気事業者</t>
    </r>
    <r>
      <rPr>
        <b/>
        <vertAlign val="superscript"/>
        <sz val="14"/>
        <rFont val="ＭＳ Ｐゴシック"/>
        <family val="3"/>
      </rPr>
      <t>注）</t>
    </r>
    <r>
      <rPr>
        <b/>
        <sz val="14"/>
        <rFont val="ＭＳ Ｐゴシック"/>
        <family val="3"/>
      </rPr>
      <t>への卸販売量の内訳（相対契約によるもの）</t>
    </r>
  </si>
  <si>
    <t>注）当該年度において卸供給実績があるものの小売供給実績がない電気事業者も含む</t>
  </si>
  <si>
    <r>
      <t>固定価格買取
調整電力量
(10</t>
    </r>
    <r>
      <rPr>
        <vertAlign val="superscript"/>
        <sz val="10"/>
        <rFont val="ＭＳ Ｐゴシック"/>
        <family val="3"/>
      </rPr>
      <t>3</t>
    </r>
    <r>
      <rPr>
        <sz val="10"/>
        <rFont val="ＭＳ Ｐゴシック"/>
        <family val="3"/>
      </rPr>
      <t>kWh)</t>
    </r>
  </si>
  <si>
    <r>
      <t>固定価格買取
調整二酸化炭素排出量
（10</t>
    </r>
    <r>
      <rPr>
        <vertAlign val="superscript"/>
        <sz val="10"/>
        <rFont val="ＭＳ Ｐゴシック"/>
        <family val="3"/>
      </rPr>
      <t>３</t>
    </r>
    <r>
      <rPr>
        <sz val="10"/>
        <rFont val="ＭＳ Ｐゴシック"/>
        <family val="3"/>
      </rPr>
      <t>t-CO</t>
    </r>
    <r>
      <rPr>
        <vertAlign val="subscript"/>
        <sz val="10"/>
        <rFont val="ＭＳ Ｐゴシック"/>
        <family val="3"/>
      </rPr>
      <t>2</t>
    </r>
    <r>
      <rPr>
        <sz val="10"/>
        <rFont val="ＭＳ Ｐゴシック"/>
        <family val="3"/>
      </rPr>
      <t>)</t>
    </r>
  </si>
  <si>
    <t xml:space="preserve">固定価格買取
　　　　　調整電力量  　　＝ </t>
  </si>
  <si>
    <t xml:space="preserve">固定価格買取調整二酸化炭素排出量 ＝ 　　   　 固定価格買取調整電力量                   　×          全国平均係数                        </t>
  </si>
  <si>
    <t>②固定価格買取調整二酸化炭素排出量の算出</t>
  </si>
  <si>
    <r>
      <t>②　電気事業者</t>
    </r>
    <r>
      <rPr>
        <b/>
        <vertAlign val="superscript"/>
        <sz val="14"/>
        <rFont val="ＭＳ Ｐゴシック"/>
        <family val="3"/>
      </rPr>
      <t>注）</t>
    </r>
    <r>
      <rPr>
        <b/>
        <sz val="14"/>
        <rFont val="ＭＳ Ｐゴシック"/>
        <family val="3"/>
      </rPr>
      <t>からの卸調達量の内訳（相対契約によるもの）</t>
    </r>
  </si>
  <si>
    <t>実二酸化炭素排出量＋固定価格買取調整二酸化炭素排出量
　　　　　　　　　　　　　　　　　　　　　－京都メカニズムクレジット償却前移転量－国内認証排出削減量調整無効化量</t>
  </si>
  <si>
    <t>温対法における特定排出者の
他人から供給された電気の使用に伴う二酸化炭素排出量の
算定等に用いられる排出係数について
（平成26年度実績）</t>
  </si>
  <si>
    <t>「発電に伴い排出された実二酸化炭素排出量」の算定根拠資料
（平成26年度実績）</t>
  </si>
  <si>
    <t>「発電に伴い排出された実二酸化炭素排出量」の算定根拠資料
（平成26年度実績）</t>
  </si>
  <si>
    <t>「発電に伴い排出された実二酸化炭素排出量」の算定根拠資料
（平成26年度実績）</t>
  </si>
  <si>
    <t>「卸電力取引所を介した電気の販売を行い約定した電気」の係数
（平成26年度実績）</t>
  </si>
  <si>
    <t>償却前移転した京都メカニズムクレジットの内訳
（平成26年度実績）</t>
  </si>
  <si>
    <t>他者から調達した電気に係る償却前移転した京都メカニズムクレジットの内訳
（平成26年度実績）</t>
  </si>
  <si>
    <t>排出量調整無効化した国内認証排出削減量の内訳
（平成26年度実績）</t>
  </si>
  <si>
    <t>他者から調達した電気に係る排出量調整無効化した国内認証排出削減量の内訳
（平成26年度実績）</t>
  </si>
  <si>
    <t>固定価格買取調整二酸化炭素排出量の算出の内訳
（平成26年度実績）</t>
  </si>
  <si>
    <t>「固定価格買取制度による自社の買取電力量」にかかる卸売買の内訳
（平成26年度実績）</t>
  </si>
  <si>
    <r>
      <t>○取引所販売に係る電気の発電所の電力量、CO</t>
    </r>
    <r>
      <rPr>
        <b/>
        <vertAlign val="subscript"/>
        <sz val="14"/>
        <rFont val="ＭＳ Ｐゴシック"/>
        <family val="3"/>
      </rPr>
      <t>2</t>
    </r>
    <r>
      <rPr>
        <b/>
        <sz val="14"/>
        <rFont val="ＭＳ Ｐゴシック"/>
        <family val="3"/>
      </rPr>
      <t>排出量</t>
    </r>
  </si>
  <si>
    <t>（当該発電所が明確な場合）</t>
  </si>
  <si>
    <r>
      <t>発電（受電）電力量×発電所の実二酸化炭素排出係数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</si>
  <si>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xml:space="preserve">取引所販売にかかる電気の発電所の名称
</t>
  </si>
  <si>
    <r>
      <t>取引所販売に係る電気の発電所の発電電力量又は当該発電所からの受電電力量
（１０</t>
    </r>
    <r>
      <rPr>
        <vertAlign val="superscript"/>
        <sz val="10"/>
        <rFont val="ＭＳ Ｐゴシック"/>
        <family val="3"/>
      </rPr>
      <t>３</t>
    </r>
    <r>
      <rPr>
        <sz val="10"/>
        <rFont val="ＭＳ Ｐゴシック"/>
        <family val="3"/>
      </rPr>
      <t>ｋＷｈ）</t>
    </r>
  </si>
  <si>
    <t>○取引所販売に係る係数（加重平均値）</t>
  </si>
  <si>
    <r>
      <t>取引所販売に係る電気の発電所の実二酸化炭素排係数
（t-CO</t>
    </r>
    <r>
      <rPr>
        <vertAlign val="subscript"/>
        <sz val="10"/>
        <rFont val="ＭＳ Ｐゴシック"/>
        <family val="3"/>
      </rPr>
      <t>2</t>
    </r>
    <r>
      <rPr>
        <sz val="10"/>
        <rFont val="ＭＳ Ｐゴシック"/>
        <family val="3"/>
      </rPr>
      <t>/ｋWh）</t>
    </r>
  </si>
  <si>
    <r>
      <t>取引所販売に係る係数（加重平均値）
（t-CO</t>
    </r>
    <r>
      <rPr>
        <vertAlign val="subscript"/>
        <sz val="10"/>
        <rFont val="ＭＳ Ｐゴシック"/>
        <family val="3"/>
      </rPr>
      <t>2</t>
    </r>
    <r>
      <rPr>
        <sz val="10"/>
        <rFont val="ＭＳ Ｐゴシック"/>
        <family val="3"/>
      </rPr>
      <t>/ｋWh）</t>
    </r>
  </si>
  <si>
    <r>
      <t>全国平均係数
（t-CO</t>
    </r>
    <r>
      <rPr>
        <vertAlign val="subscript"/>
        <sz val="10"/>
        <color indexed="8"/>
        <rFont val="ＭＳ Ｐゴシック"/>
        <family val="3"/>
      </rPr>
      <t>2</t>
    </r>
    <r>
      <rPr>
        <sz val="10"/>
        <color indexed="8"/>
        <rFont val="ＭＳ Ｐゴシック"/>
        <family val="3"/>
      </rPr>
      <t>/ｋWh）</t>
    </r>
  </si>
  <si>
    <r>
      <t>販売電力量（全国総量）
(10</t>
    </r>
    <r>
      <rPr>
        <vertAlign val="superscript"/>
        <sz val="10"/>
        <color indexed="8"/>
        <rFont val="ＭＳ Ｐゴシック"/>
        <family val="3"/>
      </rPr>
      <t>3</t>
    </r>
    <r>
      <rPr>
        <sz val="10"/>
        <color indexed="8"/>
        <rFont val="ＭＳ Ｐゴシック"/>
        <family val="3"/>
      </rPr>
      <t>kWh)</t>
    </r>
  </si>
  <si>
    <t>表１１に記載するべき「固定価格買取制度による自社の買取電力量」（①＋②－③）</t>
  </si>
  <si>
    <t>入力にあたって</t>
  </si>
  <si>
    <t>・・・該当箇所に個別入力</t>
  </si>
  <si>
    <t>・・・入力不要（計算式あり）</t>
  </si>
  <si>
    <t>２．各シートの肌色の箇所は個別入力、水色の箇所は計算式が入力済ですので入力不要。</t>
  </si>
  <si>
    <t>１．「表紙」及び「表1～表11-2」のうち該当するものに入力してください。</t>
  </si>
  <si>
    <r>
      <t>事業者</t>
    </r>
    <r>
      <rPr>
        <vertAlign val="superscript"/>
        <sz val="10"/>
        <rFont val="ＭＳ Ｐゴシック"/>
        <family val="3"/>
      </rPr>
      <t>注）</t>
    </r>
    <r>
      <rPr>
        <sz val="10"/>
        <rFont val="ＭＳ Ｐゴシック"/>
        <family val="3"/>
      </rPr>
      <t>の名称</t>
    </r>
  </si>
  <si>
    <t>３．表6、表6-2、表7、表8、表9、表10、表11-2は適宜表又は行を挿入してください。</t>
  </si>
  <si>
    <t>肌色</t>
  </si>
  <si>
    <t>水色</t>
  </si>
  <si>
    <t>会社名</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</si>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</sst>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quot;&quot;;@"/>
    <numFmt numFmtId="185" formatCode="#,##0.00000000000000_ "/>
    <numFmt numFmtId="186" formatCode="#,##0_ ;[Red]\-#,##0\ "/>
    <numFmt numFmtId="187" formatCode="#,##0.000_ "/>
    <numFmt numFmtId="188" formatCode="0.000_ "/>
    <numFmt numFmtId="189" formatCode="#,##0.000_);[Red]\(#,##0.000\)"/>
    <numFmt numFmtId="190" formatCode="0.000_);[Red]\(0.000\)"/>
    <numFmt numFmtId="191" formatCode="0.000000_ "/>
    <numFmt numFmtId="192" formatCode="#,##0.00000;&quot;▲ &quot;#,##0.00000"/>
    <numFmt numFmtId="193" formatCode="0.000000_);[Red]\(0.000000\)"/>
    <numFmt numFmtId="194" formatCode="#,##0.000000;&quot;▲ &quot;#,##0.000000"/>
    <numFmt numFmtId="195" formatCode="0.000000;&quot;▲ &quot;0.000000"/>
    <numFmt numFmtId="196" formatCode="#,##0.000_ ;[Red]\-#,##0.000\ "/>
    <numFmt numFmtId="197" formatCode="0.00_ "/>
    <numFmt numFmtId="198" formatCode="0.00000_ "/>
    <numFmt numFmtId="199" formatCode="#,##0.000;&quot;▲ &quot;#,##0.000"/>
    <numFmt numFmtId="200" formatCode="#,##0;&quot;△ &quot;#,##0"/>
    <numFmt numFmtId="201" formatCode="#,##0.0_ "/>
    <numFmt numFmtId="202" formatCode="0;&quot;▲ &quot;0"/>
    <numFmt numFmtId="203" formatCode="0_ "/>
    <numFmt numFmtId="204" formatCode="#,##0.00;&quot;▲ &quot;#,##0.00"/>
    <numFmt numFmtId="205" formatCode="0.000;&quot;▲ &quot;0.000"/>
  </numFmts>
  <fonts count="7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20"/>
      <name val="ＭＳ Ｐゴシック"/>
      <family val="3"/>
    </font>
    <font>
      <vertAlign val="subscript"/>
      <sz val="11"/>
      <name val="ＭＳ Ｐゴシック"/>
      <family val="3"/>
    </font>
    <font>
      <sz val="12"/>
      <name val="ＭＳ Ｐゴシック"/>
      <family val="3"/>
    </font>
    <font>
      <b/>
      <vertAlign val="subscript"/>
      <sz val="14"/>
      <name val="ＭＳ Ｐゴシック"/>
      <family val="3"/>
    </font>
    <font>
      <sz val="12"/>
      <color indexed="63"/>
      <name val="ＭＳ Ｐゴシック"/>
      <family val="3"/>
    </font>
    <font>
      <b/>
      <vertAlign val="superscript"/>
      <sz val="14"/>
      <name val="ＭＳ Ｐゴシック"/>
      <family val="3"/>
    </font>
    <font>
      <sz val="10"/>
      <color indexed="8"/>
      <name val="ＭＳ Ｐゴシック"/>
      <family val="3"/>
    </font>
    <font>
      <vertAlign val="subscript"/>
      <sz val="10"/>
      <color indexed="8"/>
      <name val="ＭＳ Ｐゴシック"/>
      <family val="3"/>
    </font>
    <font>
      <vertAlign val="superscript"/>
      <sz val="10"/>
      <color indexed="8"/>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6"/>
      <color indexed="8"/>
      <name val="ＭＳ Ｐゴシック"/>
      <family val="3"/>
    </font>
    <font>
      <b/>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rgb="FFFF0000"/>
      <name val="ＭＳ Ｐゴシック"/>
      <family val="3"/>
    </font>
    <font>
      <sz val="11"/>
      <color theme="1"/>
      <name val="ＭＳ Ｐゴシック"/>
      <family val="3"/>
    </font>
    <font>
      <sz val="16"/>
      <color theme="1"/>
      <name val="ＭＳ Ｐゴシック"/>
      <family val="3"/>
    </font>
    <font>
      <b/>
      <sz val="14"/>
      <color theme="1"/>
      <name val="ＭＳ Ｐゴシック"/>
      <family val="3"/>
    </font>
    <font>
      <sz val="10"/>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double"/>
    </border>
    <border>
      <left style="thin"/>
      <right style="medium"/>
      <top style="double"/>
      <bottom style="medium"/>
    </border>
    <border>
      <left style="thin"/>
      <right style="medium"/>
      <top style="medium"/>
      <bottom style="double"/>
    </border>
    <border>
      <left style="thin"/>
      <right style="thin"/>
      <top style="thin"/>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color indexed="63"/>
      </left>
      <right style="double"/>
      <top style="double"/>
      <bottom>
        <color indexed="63"/>
      </bottom>
    </border>
    <border>
      <left style="thin"/>
      <right style="medium"/>
      <top style="medium"/>
      <bottom>
        <color indexed="63"/>
      </bottom>
    </border>
    <border>
      <left style="thin"/>
      <right style="medium"/>
      <top>
        <color indexed="63"/>
      </top>
      <bottom style="medium"/>
    </border>
    <border>
      <left style="thin"/>
      <right style="thin"/>
      <top style="double"/>
      <bottom style="medium"/>
    </border>
    <border>
      <left style="thin"/>
      <right style="thin"/>
      <top style="medium"/>
      <bottom>
        <color indexed="63"/>
      </bottom>
    </border>
    <border>
      <left style="thin"/>
      <right style="thin"/>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style="double"/>
      <top>
        <color indexed="63"/>
      </top>
      <bottom>
        <color indexed="63"/>
      </botto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style="medium"/>
      <right style="double"/>
      <top style="medium"/>
      <bottom>
        <color indexed="63"/>
      </bottom>
    </border>
    <border>
      <left>
        <color indexed="63"/>
      </left>
      <right>
        <color indexed="63"/>
      </right>
      <top style="medium"/>
      <bottom>
        <color indexed="63"/>
      </bottom>
    </border>
    <border>
      <left style="medium"/>
      <right style="double"/>
      <top style="double"/>
      <bottom>
        <color indexed="63"/>
      </bottom>
    </border>
    <border>
      <left style="thin"/>
      <right style="thin"/>
      <top>
        <color indexed="63"/>
      </top>
      <bottom style="medium"/>
    </border>
    <border>
      <left>
        <color indexed="63"/>
      </left>
      <right>
        <color indexed="63"/>
      </right>
      <top>
        <color indexed="63"/>
      </top>
      <bottom style="medium"/>
    </border>
    <border>
      <left style="double"/>
      <right style="thin"/>
      <top style="medium"/>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color indexed="63"/>
      </top>
      <bottom style="double"/>
    </border>
    <border>
      <left style="medium"/>
      <right style="double"/>
      <top>
        <color indexed="63"/>
      </top>
      <bottom style="medium"/>
    </border>
    <border>
      <left style="double"/>
      <right style="thin"/>
      <top>
        <color indexed="63"/>
      </top>
      <bottom style="medium"/>
    </border>
    <border>
      <left style="medium"/>
      <right style="double"/>
      <top style="double"/>
      <bottom style="medium"/>
    </border>
    <border>
      <left style="thin"/>
      <right>
        <color indexed="63"/>
      </right>
      <top style="double"/>
      <bottom style="medium"/>
    </border>
    <border>
      <left style="thin"/>
      <right>
        <color indexed="63"/>
      </right>
      <top style="medium"/>
      <bottom>
        <color indexed="63"/>
      </bottom>
    </border>
    <border>
      <left style="thin"/>
      <right style="thin"/>
      <top>
        <color indexed="63"/>
      </top>
      <bottom style="thin"/>
    </border>
    <border>
      <left style="medium"/>
      <right>
        <color indexed="63"/>
      </right>
      <top style="double"/>
      <bottom style="medium"/>
    </border>
    <border>
      <left style="medium"/>
      <right>
        <color indexed="63"/>
      </right>
      <top style="double"/>
      <bottom style="thin"/>
    </border>
    <border>
      <left style="medium"/>
      <right>
        <color indexed="63"/>
      </right>
      <top>
        <color indexed="63"/>
      </top>
      <bottom style="thin"/>
    </border>
    <border>
      <left style="medium"/>
      <right style="thin"/>
      <top style="double"/>
      <bottom style="thin"/>
    </border>
    <border>
      <left style="medium"/>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style="thin"/>
      <top style="thin"/>
      <bottom style="double"/>
    </border>
    <border>
      <left style="medium"/>
      <right>
        <color indexed="63"/>
      </right>
      <top style="thin"/>
      <bottom style="double"/>
    </border>
    <border>
      <left style="medium"/>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uble"/>
      <bottom style="medium"/>
    </border>
    <border>
      <left style="thin"/>
      <right style="thin"/>
      <top style="double"/>
      <bottom style="thin"/>
    </border>
    <border>
      <left>
        <color indexed="63"/>
      </left>
      <right style="medium"/>
      <top>
        <color indexed="63"/>
      </top>
      <bottom style="thin"/>
    </border>
    <border>
      <left style="double"/>
      <right style="thin"/>
      <top style="double"/>
      <bottom style="thin"/>
    </border>
    <border>
      <left style="double"/>
      <right style="thin"/>
      <top>
        <color indexed="63"/>
      </top>
      <bottom>
        <color indexed="63"/>
      </bottom>
    </border>
    <border>
      <left style="double"/>
      <right style="thin"/>
      <top style="thin"/>
      <bottom style="thin"/>
    </border>
    <border>
      <left style="double"/>
      <right style="thin"/>
      <top>
        <color indexed="63"/>
      </top>
      <bottom style="double"/>
    </border>
    <border>
      <left style="thin"/>
      <right style="medium"/>
      <top style="double"/>
      <bottom style="thin"/>
    </border>
    <border>
      <left style="thin"/>
      <right style="medium"/>
      <top style="thin"/>
      <bottom style="thin"/>
    </border>
    <border>
      <left>
        <color indexed="63"/>
      </left>
      <right>
        <color indexed="63"/>
      </right>
      <top style="thin"/>
      <bottom style="double"/>
    </border>
    <border>
      <left style="thin"/>
      <right style="medium"/>
      <top style="thin"/>
      <bottom style="double"/>
    </border>
    <border>
      <left style="double"/>
      <right style="thin"/>
      <top style="double"/>
      <bottom>
        <color indexed="63"/>
      </bottom>
    </border>
    <border>
      <left style="double"/>
      <right style="thin"/>
      <top style="thin"/>
      <bottom>
        <color indexed="63"/>
      </bottom>
    </border>
    <border>
      <left style="medium"/>
      <right>
        <color indexed="63"/>
      </right>
      <top>
        <color indexed="63"/>
      </top>
      <bottom style="mediu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uble"/>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double"/>
      <bottom style="thin"/>
    </border>
    <border>
      <left>
        <color indexed="63"/>
      </left>
      <right style="thin"/>
      <top style="medium"/>
      <bottom style="double"/>
    </border>
    <border>
      <left>
        <color indexed="63"/>
      </left>
      <right style="medium"/>
      <top style="double"/>
      <bottom style="medium"/>
    </border>
    <border>
      <left>
        <color indexed="63"/>
      </left>
      <right style="medium"/>
      <top style="thin"/>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style="medium"/>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color indexed="63"/>
      </bottom>
    </border>
    <border>
      <left style="medium"/>
      <right style="thin"/>
      <top style="medium"/>
      <bottom style="double"/>
    </border>
    <border>
      <left>
        <color indexed="63"/>
      </left>
      <right style="medium"/>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392">
    <xf numFmtId="0" fontId="0" fillId="0" borderId="0" xfId="0" applyAlignment="1">
      <alignmen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4" fillId="0" borderId="15" xfId="0" applyFont="1" applyFill="1" applyBorder="1" applyAlignment="1">
      <alignment horizontal="center" vertical="center" wrapText="1"/>
    </xf>
    <xf numFmtId="0" fontId="17" fillId="0" borderId="0" xfId="0" applyFont="1" applyFill="1" applyBorder="1" applyAlignment="1">
      <alignment vertical="center"/>
    </xf>
    <xf numFmtId="0" fontId="6" fillId="0" borderId="0" xfId="0" applyFont="1" applyFill="1" applyBorder="1" applyAlignment="1">
      <alignment vertical="center"/>
    </xf>
    <xf numFmtId="179" fontId="4" fillId="0" borderId="16" xfId="0" applyNumberFormat="1" applyFont="1" applyFill="1" applyBorder="1" applyAlignment="1">
      <alignment vertical="center"/>
    </xf>
    <xf numFmtId="0" fontId="4" fillId="0" borderId="17" xfId="0" applyFont="1" applyFill="1" applyBorder="1" applyAlignment="1">
      <alignment horizontal="center" vertical="center" wrapText="1"/>
    </xf>
    <xf numFmtId="0" fontId="4" fillId="0" borderId="18" xfId="0" applyFont="1" applyFill="1" applyBorder="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4" fillId="0" borderId="20" xfId="0" applyFont="1" applyFill="1" applyBorder="1" applyAlignment="1">
      <alignment horizontal="centerContinuous"/>
    </xf>
    <xf numFmtId="0" fontId="4" fillId="0" borderId="21" xfId="0" applyFont="1" applyFill="1" applyBorder="1" applyAlignment="1">
      <alignment horizontal="center"/>
    </xf>
    <xf numFmtId="0" fontId="4" fillId="0" borderId="21" xfId="0" applyFont="1" applyFill="1" applyBorder="1" applyAlignment="1">
      <alignment horizontal="centerContinuous"/>
    </xf>
    <xf numFmtId="180" fontId="0" fillId="0" borderId="18" xfId="0" applyNumberFormat="1" applyFont="1" applyFill="1" applyBorder="1" applyAlignment="1">
      <alignment/>
    </xf>
    <xf numFmtId="176" fontId="4" fillId="0" borderId="18" xfId="0" applyNumberFormat="1" applyFont="1" applyFill="1" applyBorder="1" applyAlignment="1">
      <alignment vertical="center"/>
    </xf>
    <xf numFmtId="0" fontId="0" fillId="0" borderId="18" xfId="0" applyFont="1" applyFill="1" applyBorder="1" applyAlignment="1">
      <alignment horizontal="right"/>
    </xf>
    <xf numFmtId="183" fontId="0" fillId="0" borderId="18" xfId="0" applyNumberFormat="1" applyFont="1" applyFill="1" applyBorder="1" applyAlignment="1">
      <alignment/>
    </xf>
    <xf numFmtId="0" fontId="0" fillId="0" borderId="18" xfId="0" applyFont="1" applyFill="1" applyBorder="1" applyAlignment="1">
      <alignment horizontal="center" vertical="center"/>
    </xf>
    <xf numFmtId="182" fontId="0" fillId="0" borderId="18" xfId="0" applyNumberFormat="1" applyFont="1" applyFill="1" applyBorder="1" applyAlignment="1">
      <alignment vertical="center"/>
    </xf>
    <xf numFmtId="0" fontId="0" fillId="0" borderId="18" xfId="0" applyFont="1" applyFill="1" applyBorder="1" applyAlignment="1">
      <alignment horizontal="center"/>
    </xf>
    <xf numFmtId="177" fontId="0" fillId="0" borderId="18" xfId="0" applyNumberFormat="1" applyFont="1" applyFill="1" applyBorder="1" applyAlignment="1">
      <alignment/>
    </xf>
    <xf numFmtId="0" fontId="4"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vertical="center"/>
    </xf>
    <xf numFmtId="0" fontId="0" fillId="0" borderId="2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179" fontId="4" fillId="0" borderId="24" xfId="0" applyNumberFormat="1" applyFont="1" applyFill="1" applyBorder="1" applyAlignment="1">
      <alignment vertical="center"/>
    </xf>
    <xf numFmtId="0" fontId="6" fillId="0" borderId="0" xfId="0" applyFont="1" applyFill="1" applyBorder="1" applyAlignment="1">
      <alignment horizontal="left" wrapText="1"/>
    </xf>
    <xf numFmtId="0" fontId="9" fillId="0" borderId="0" xfId="0" applyFont="1" applyFill="1" applyAlignment="1">
      <alignment vertical="center"/>
    </xf>
    <xf numFmtId="176" fontId="4" fillId="0" borderId="25"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2" fillId="0" borderId="0" xfId="0" applyFont="1" applyFill="1" applyAlignment="1">
      <alignment horizontal="right" vertical="center"/>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18" xfId="0" applyFont="1" applyFill="1" applyBorder="1" applyAlignment="1">
      <alignment horizontal="center" vertical="center" wrapText="1"/>
    </xf>
    <xf numFmtId="0" fontId="0" fillId="0" borderId="18" xfId="0" applyFont="1" applyFill="1" applyBorder="1" applyAlignment="1">
      <alignment/>
    </xf>
    <xf numFmtId="0" fontId="12"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right"/>
    </xf>
    <xf numFmtId="0" fontId="0" fillId="0" borderId="0"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horizontal="center" wrapText="1"/>
    </xf>
    <xf numFmtId="177" fontId="0" fillId="0" borderId="18" xfId="0" applyNumberFormat="1" applyFont="1" applyFill="1" applyBorder="1" applyAlignment="1">
      <alignment wrapText="1"/>
    </xf>
    <xf numFmtId="0" fontId="8" fillId="0" borderId="0" xfId="0" applyFont="1" applyFill="1" applyAlignment="1">
      <alignment vertical="center" wrapText="1"/>
    </xf>
    <xf numFmtId="0" fontId="0" fillId="0" borderId="0" xfId="0" applyFont="1" applyFill="1" applyAlignment="1">
      <alignment horizontal="right"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horizontal="center" vertical="center" wrapText="1"/>
    </xf>
    <xf numFmtId="0" fontId="0" fillId="0" borderId="28" xfId="0" applyFont="1" applyFill="1" applyBorder="1" applyAlignment="1">
      <alignment vertical="center"/>
    </xf>
    <xf numFmtId="0" fontId="4" fillId="0" borderId="19" xfId="0" applyFont="1" applyFill="1" applyBorder="1" applyAlignment="1">
      <alignment vertical="center" wrapText="1"/>
    </xf>
    <xf numFmtId="0" fontId="0" fillId="0" borderId="19" xfId="0" applyFont="1" applyFill="1" applyBorder="1" applyAlignment="1">
      <alignment vertical="center"/>
    </xf>
    <xf numFmtId="0" fontId="0" fillId="0" borderId="3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28" xfId="0" applyFont="1" applyFill="1" applyBorder="1" applyAlignment="1">
      <alignment horizontal="center" vertical="center"/>
    </xf>
    <xf numFmtId="0" fontId="8"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0" xfId="0" applyFont="1" applyFill="1" applyAlignment="1">
      <alignment vertical="top" wrapText="1"/>
    </xf>
    <xf numFmtId="0" fontId="0" fillId="0" borderId="34" xfId="0" applyFont="1" applyFill="1" applyBorder="1" applyAlignment="1">
      <alignment vertical="center"/>
    </xf>
    <xf numFmtId="0" fontId="0" fillId="0" borderId="3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Fill="1" applyBorder="1" applyAlignment="1">
      <alignment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45" xfId="0" applyFont="1" applyFill="1" applyBorder="1" applyAlignment="1">
      <alignment vertical="center"/>
    </xf>
    <xf numFmtId="179" fontId="4" fillId="0" borderId="47"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8" fillId="0" borderId="0" xfId="0" applyFont="1" applyFill="1" applyAlignment="1">
      <alignment/>
    </xf>
    <xf numFmtId="0" fontId="4" fillId="0" borderId="48" xfId="0" applyFont="1" applyFill="1" applyBorder="1" applyAlignment="1">
      <alignment horizontal="center" vertical="center" wrapText="1"/>
    </xf>
    <xf numFmtId="176" fontId="4" fillId="0" borderId="49" xfId="0" applyNumberFormat="1" applyFont="1" applyFill="1" applyBorder="1" applyAlignment="1">
      <alignment horizontal="right" vertical="center"/>
    </xf>
    <xf numFmtId="0" fontId="4" fillId="0" borderId="50" xfId="0" applyFont="1" applyFill="1" applyBorder="1" applyAlignment="1">
      <alignment horizontal="center" vertical="center"/>
    </xf>
    <xf numFmtId="176" fontId="4" fillId="0" borderId="25"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179" fontId="4" fillId="0" borderId="35" xfId="0" applyNumberFormat="1" applyFont="1" applyFill="1" applyBorder="1" applyAlignment="1">
      <alignment vertical="center"/>
    </xf>
    <xf numFmtId="0" fontId="0" fillId="0" borderId="35" xfId="0" applyFont="1" applyFill="1" applyBorder="1" applyAlignment="1">
      <alignment vertical="center"/>
    </xf>
    <xf numFmtId="0" fontId="4" fillId="0" borderId="31" xfId="0" applyFont="1" applyFill="1" applyBorder="1" applyAlignment="1">
      <alignment horizontal="center" vertical="center"/>
    </xf>
    <xf numFmtId="0" fontId="14" fillId="0" borderId="0" xfId="0" applyFont="1" applyFill="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wrapText="1"/>
    </xf>
    <xf numFmtId="0" fontId="6" fillId="0" borderId="20" xfId="0" applyFont="1" applyFill="1" applyBorder="1" applyAlignment="1">
      <alignment vertical="center"/>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top"/>
    </xf>
    <xf numFmtId="179" fontId="4" fillId="33" borderId="10" xfId="0" applyNumberFormat="1" applyFont="1" applyFill="1" applyBorder="1" applyAlignment="1">
      <alignment vertical="center"/>
    </xf>
    <xf numFmtId="179" fontId="4" fillId="33" borderId="47" xfId="0" applyNumberFormat="1" applyFont="1" applyFill="1" applyBorder="1" applyAlignment="1">
      <alignment horizontal="right" vertical="center"/>
    </xf>
    <xf numFmtId="0" fontId="0" fillId="0" borderId="0" xfId="0" applyFill="1" applyAlignment="1">
      <alignment vertical="center"/>
    </xf>
    <xf numFmtId="0" fontId="9" fillId="0" borderId="0" xfId="0" applyFont="1" applyAlignment="1">
      <alignment/>
    </xf>
    <xf numFmtId="191" fontId="21" fillId="0" borderId="18" xfId="63" applyNumberFormat="1" applyFont="1" applyFill="1" applyBorder="1" applyAlignment="1">
      <alignment horizontal="center" vertical="center" wrapText="1"/>
      <protection/>
    </xf>
    <xf numFmtId="191" fontId="21" fillId="0" borderId="49" xfId="63" applyNumberFormat="1" applyFont="1" applyFill="1" applyBorder="1" applyAlignment="1">
      <alignment horizontal="center" vertical="center" wrapText="1"/>
      <protection/>
    </xf>
    <xf numFmtId="49" fontId="23" fillId="6" borderId="61" xfId="63" applyNumberFormat="1" applyFont="1" applyFill="1" applyBorder="1" applyAlignment="1">
      <alignment horizontal="center" vertical="center"/>
      <protection/>
    </xf>
    <xf numFmtId="0" fontId="4" fillId="0" borderId="18" xfId="0" applyFont="1" applyFill="1" applyBorder="1" applyAlignment="1">
      <alignment horizontal="center" vertical="center" wrapText="1"/>
    </xf>
    <xf numFmtId="0" fontId="0" fillId="0" borderId="0" xfId="0" applyFont="1" applyFill="1" applyBorder="1" applyAlignment="1">
      <alignment horizontal="right" vertical="center"/>
    </xf>
    <xf numFmtId="181" fontId="4" fillId="34" borderId="18" xfId="0" applyNumberFormat="1" applyFont="1" applyFill="1" applyBorder="1" applyAlignment="1">
      <alignment horizontal="right" vertical="center"/>
    </xf>
    <xf numFmtId="181" fontId="4" fillId="0" borderId="49" xfId="0" applyNumberFormat="1" applyFont="1" applyFill="1" applyBorder="1" applyAlignment="1">
      <alignment horizontal="right" vertical="center"/>
    </xf>
    <xf numFmtId="181" fontId="4" fillId="34" borderId="61" xfId="0" applyNumberFormat="1" applyFont="1" applyFill="1" applyBorder="1" applyAlignment="1">
      <alignment horizontal="right" vertical="center"/>
    </xf>
    <xf numFmtId="0" fontId="4" fillId="34" borderId="55" xfId="0" applyFont="1" applyFill="1" applyBorder="1" applyAlignment="1">
      <alignment horizontal="center" vertical="center" shrinkToFit="1"/>
    </xf>
    <xf numFmtId="0" fontId="4" fillId="34" borderId="62" xfId="0" applyFont="1" applyFill="1" applyBorder="1" applyAlignment="1">
      <alignment horizontal="center" vertical="center" shrinkToFit="1"/>
    </xf>
    <xf numFmtId="178" fontId="4" fillId="33" borderId="10" xfId="0" applyNumberFormat="1" applyFont="1" applyFill="1" applyBorder="1" applyAlignment="1">
      <alignment vertical="center"/>
    </xf>
    <xf numFmtId="178" fontId="4" fillId="33" borderId="12" xfId="0" applyNumberFormat="1" applyFont="1" applyFill="1" applyBorder="1" applyAlignment="1">
      <alignment vertical="center"/>
    </xf>
    <xf numFmtId="0" fontId="0" fillId="33" borderId="0" xfId="0" applyFont="1" applyFill="1" applyAlignment="1">
      <alignment horizontal="right" vertical="center"/>
    </xf>
    <xf numFmtId="0" fontId="68" fillId="0" borderId="0" xfId="0" applyFont="1" applyFill="1" applyBorder="1" applyAlignment="1">
      <alignment vertical="center"/>
    </xf>
    <xf numFmtId="0" fontId="69" fillId="0" borderId="0" xfId="0" applyFont="1" applyFill="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67"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0" fillId="0" borderId="70" xfId="0" applyFont="1" applyFill="1" applyBorder="1" applyAlignment="1">
      <alignment/>
    </xf>
    <xf numFmtId="0" fontId="0" fillId="0" borderId="71" xfId="0" applyFont="1" applyFill="1" applyBorder="1" applyAlignment="1">
      <alignment/>
    </xf>
    <xf numFmtId="0" fontId="0" fillId="0" borderId="72" xfId="0" applyFont="1" applyFill="1" applyBorder="1" applyAlignment="1">
      <alignment/>
    </xf>
    <xf numFmtId="0" fontId="0" fillId="0" borderId="64" xfId="0" applyFont="1" applyFill="1" applyBorder="1" applyAlignment="1">
      <alignment horizontal="right" vertical="center"/>
    </xf>
    <xf numFmtId="0" fontId="69" fillId="0" borderId="0" xfId="0" applyFont="1" applyFill="1" applyAlignment="1">
      <alignment/>
    </xf>
    <xf numFmtId="0" fontId="69" fillId="0" borderId="0"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0" fillId="0" borderId="64" xfId="0" applyNumberFormat="1" applyFont="1" applyFill="1" applyBorder="1" applyAlignment="1">
      <alignment/>
    </xf>
    <xf numFmtId="0" fontId="4" fillId="0" borderId="57" xfId="0" applyFont="1" applyFill="1" applyBorder="1" applyAlignment="1">
      <alignment horizontal="center" vertical="center" wrapText="1"/>
    </xf>
    <xf numFmtId="0" fontId="70"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vertical="center"/>
    </xf>
    <xf numFmtId="0" fontId="70" fillId="33" borderId="0" xfId="0" applyFont="1" applyFill="1" applyAlignment="1">
      <alignment horizontal="right" vertical="center"/>
    </xf>
    <xf numFmtId="38" fontId="4" fillId="33" borderId="73" xfId="49" applyFont="1" applyFill="1" applyBorder="1" applyAlignment="1">
      <alignment horizontal="right" vertical="center"/>
    </xf>
    <xf numFmtId="38" fontId="4" fillId="33" borderId="37" xfId="49" applyFont="1" applyFill="1" applyBorder="1" applyAlignment="1">
      <alignment horizontal="right" vertical="center"/>
    </xf>
    <xf numFmtId="179" fontId="4" fillId="28" borderId="74" xfId="0" applyNumberFormat="1" applyFont="1" applyFill="1" applyBorder="1" applyAlignment="1">
      <alignment vertical="center"/>
    </xf>
    <xf numFmtId="179" fontId="4" fillId="28" borderId="49" xfId="0" applyNumberFormat="1" applyFont="1" applyFill="1" applyBorder="1" applyAlignment="1">
      <alignment vertical="center"/>
    </xf>
    <xf numFmtId="179" fontId="4" fillId="28" borderId="27" xfId="0" applyNumberFormat="1" applyFont="1" applyFill="1" applyBorder="1" applyAlignment="1">
      <alignment vertical="center"/>
    </xf>
    <xf numFmtId="181" fontId="4" fillId="28" borderId="18" xfId="0" applyNumberFormat="1" applyFont="1" applyFill="1" applyBorder="1" applyAlignment="1">
      <alignment horizontal="right" vertical="center"/>
    </xf>
    <xf numFmtId="0" fontId="4" fillId="28" borderId="55" xfId="0" applyFont="1" applyFill="1" applyBorder="1" applyAlignment="1">
      <alignment horizontal="center" vertical="center" shrinkToFit="1"/>
    </xf>
    <xf numFmtId="0" fontId="4" fillId="28" borderId="51" xfId="0" applyFont="1" applyFill="1" applyBorder="1" applyAlignment="1">
      <alignment horizontal="center" vertical="center" shrinkToFit="1"/>
    </xf>
    <xf numFmtId="181" fontId="4" fillId="28" borderId="74" xfId="0" applyNumberFormat="1" applyFont="1" applyFill="1" applyBorder="1" applyAlignment="1">
      <alignment horizontal="right" vertical="center"/>
    </xf>
    <xf numFmtId="38" fontId="4" fillId="28" borderId="29" xfId="49" applyFont="1" applyFill="1" applyBorder="1" applyAlignment="1">
      <alignment horizontal="right" vertical="center"/>
    </xf>
    <xf numFmtId="179" fontId="4" fillId="28" borderId="75" xfId="0" applyNumberFormat="1" applyFont="1" applyFill="1" applyBorder="1" applyAlignment="1">
      <alignment vertical="center"/>
    </xf>
    <xf numFmtId="38" fontId="4" fillId="28" borderId="10" xfId="49" applyFont="1" applyFill="1" applyBorder="1" applyAlignment="1">
      <alignment horizontal="right" vertical="center"/>
    </xf>
    <xf numFmtId="38" fontId="4" fillId="28" borderId="12" xfId="49" applyFont="1" applyFill="1" applyBorder="1" applyAlignment="1">
      <alignment horizontal="right" vertical="center"/>
    </xf>
    <xf numFmtId="38" fontId="4" fillId="28" borderId="14" xfId="49" applyFont="1" applyFill="1" applyBorder="1" applyAlignment="1">
      <alignment horizontal="right" vertical="center"/>
    </xf>
    <xf numFmtId="0" fontId="0" fillId="28" borderId="76" xfId="0" applyFont="1" applyFill="1" applyBorder="1" applyAlignment="1">
      <alignment vertical="center"/>
    </xf>
    <xf numFmtId="0" fontId="0" fillId="28" borderId="77" xfId="0" applyFont="1" applyFill="1" applyBorder="1" applyAlignment="1">
      <alignment vertical="center"/>
    </xf>
    <xf numFmtId="0" fontId="0" fillId="28" borderId="78" xfId="0" applyFont="1" applyFill="1" applyBorder="1" applyAlignment="1">
      <alignment vertical="center"/>
    </xf>
    <xf numFmtId="0" fontId="0" fillId="28" borderId="79" xfId="0" applyFont="1" applyFill="1" applyBorder="1" applyAlignment="1">
      <alignment vertical="center"/>
    </xf>
    <xf numFmtId="0" fontId="4" fillId="28" borderId="29" xfId="0" applyFont="1" applyFill="1" applyBorder="1" applyAlignment="1">
      <alignment horizontal="center" vertical="center"/>
    </xf>
    <xf numFmtId="38" fontId="4" fillId="28" borderId="74" xfId="49" applyFont="1" applyFill="1" applyBorder="1" applyAlignment="1">
      <alignment horizontal="right" vertical="center"/>
    </xf>
    <xf numFmtId="0" fontId="4" fillId="28" borderId="74" xfId="0" applyFont="1" applyFill="1" applyBorder="1" applyAlignment="1">
      <alignment vertical="center"/>
    </xf>
    <xf numFmtId="179" fontId="4" fillId="28" borderId="80" xfId="0" applyNumberFormat="1" applyFont="1" applyFill="1" applyBorder="1" applyAlignment="1">
      <alignment vertical="center"/>
    </xf>
    <xf numFmtId="0" fontId="4" fillId="28" borderId="12" xfId="0" applyFont="1" applyFill="1" applyBorder="1" applyAlignment="1">
      <alignment horizontal="center" vertical="center"/>
    </xf>
    <xf numFmtId="38" fontId="4" fillId="28" borderId="18" xfId="49" applyFont="1" applyFill="1" applyBorder="1" applyAlignment="1">
      <alignment horizontal="right" vertical="center"/>
    </xf>
    <xf numFmtId="0" fontId="4" fillId="28" borderId="18" xfId="0" applyFont="1" applyFill="1" applyBorder="1" applyAlignment="1">
      <alignment vertical="center"/>
    </xf>
    <xf numFmtId="179" fontId="4" fillId="28" borderId="81" xfId="0" applyNumberFormat="1" applyFont="1" applyFill="1" applyBorder="1" applyAlignment="1">
      <alignment vertical="center"/>
    </xf>
    <xf numFmtId="0" fontId="4" fillId="28" borderId="82" xfId="0" applyFont="1" applyFill="1" applyBorder="1" applyAlignment="1">
      <alignment horizontal="center" vertical="center"/>
    </xf>
    <xf numFmtId="38" fontId="4" fillId="28" borderId="61" xfId="49" applyFont="1" applyFill="1" applyBorder="1" applyAlignment="1">
      <alignment horizontal="right" vertical="center"/>
    </xf>
    <xf numFmtId="0" fontId="4" fillId="28" borderId="61" xfId="0" applyFont="1" applyFill="1" applyBorder="1" applyAlignment="1">
      <alignment vertical="center"/>
    </xf>
    <xf numFmtId="179" fontId="4" fillId="28" borderId="83" xfId="0" applyNumberFormat="1" applyFont="1" applyFill="1" applyBorder="1" applyAlignment="1">
      <alignment vertical="center"/>
    </xf>
    <xf numFmtId="0" fontId="4" fillId="28" borderId="84" xfId="0" applyFont="1" applyFill="1" applyBorder="1" applyAlignment="1">
      <alignment horizontal="center" vertical="center"/>
    </xf>
    <xf numFmtId="0" fontId="4" fillId="28" borderId="85" xfId="0" applyFont="1" applyFill="1" applyBorder="1" applyAlignment="1">
      <alignment horizontal="center" vertical="center"/>
    </xf>
    <xf numFmtId="0" fontId="4" fillId="28" borderId="78" xfId="0" applyFont="1" applyFill="1" applyBorder="1" applyAlignment="1">
      <alignment horizontal="center" vertical="center"/>
    </xf>
    <xf numFmtId="0" fontId="4" fillId="28" borderId="77" xfId="0" applyFont="1" applyFill="1" applyBorder="1" applyAlignment="1">
      <alignment horizontal="center" vertical="center"/>
    </xf>
    <xf numFmtId="0" fontId="4" fillId="28" borderId="79" xfId="0" applyFont="1" applyFill="1" applyBorder="1" applyAlignment="1">
      <alignment horizontal="center" vertical="center"/>
    </xf>
    <xf numFmtId="0" fontId="4" fillId="28" borderId="62" xfId="0" applyFont="1" applyFill="1" applyBorder="1" applyAlignment="1">
      <alignment horizontal="center" vertical="center" shrinkToFit="1"/>
    </xf>
    <xf numFmtId="49" fontId="21" fillId="0" borderId="49" xfId="63" applyNumberFormat="1" applyFont="1" applyFill="1" applyBorder="1" applyAlignment="1">
      <alignment horizontal="center" vertical="center" shrinkToFit="1"/>
      <protection/>
    </xf>
    <xf numFmtId="49" fontId="21" fillId="0" borderId="18" xfId="63" applyNumberFormat="1" applyFont="1" applyFill="1" applyBorder="1" applyAlignment="1">
      <alignment horizontal="center" vertical="center" shrinkToFit="1"/>
      <protection/>
    </xf>
    <xf numFmtId="0" fontId="0" fillId="0" borderId="18" xfId="0" applyFont="1" applyFill="1" applyBorder="1" applyAlignment="1">
      <alignment horizontal="center" vertical="center" shrinkToFit="1"/>
    </xf>
    <xf numFmtId="49" fontId="0" fillId="0" borderId="18" xfId="63" applyNumberFormat="1" applyFont="1" applyFill="1" applyBorder="1" applyAlignment="1">
      <alignment horizontal="center" vertical="center" shrinkToFit="1"/>
      <protection/>
    </xf>
    <xf numFmtId="0" fontId="0" fillId="0" borderId="18" xfId="0" applyFont="1" applyFill="1" applyBorder="1" applyAlignment="1">
      <alignment horizontal="center" vertical="center" shrinkToFit="1"/>
    </xf>
    <xf numFmtId="0" fontId="28" fillId="0" borderId="0" xfId="0" applyFont="1" applyAlignment="1">
      <alignment horizontal="center"/>
    </xf>
    <xf numFmtId="0" fontId="4" fillId="28" borderId="51" xfId="0" applyFont="1" applyFill="1" applyBorder="1" applyAlignment="1">
      <alignment horizontal="center" vertical="center"/>
    </xf>
    <xf numFmtId="0" fontId="4" fillId="28" borderId="52" xfId="0" applyFont="1" applyFill="1" applyBorder="1" applyAlignment="1">
      <alignment horizontal="center" vertical="center"/>
    </xf>
    <xf numFmtId="0" fontId="4" fillId="28" borderId="55" xfId="0" applyFont="1" applyFill="1" applyBorder="1" applyAlignment="1">
      <alignment horizontal="center" vertical="center"/>
    </xf>
    <xf numFmtId="0" fontId="4" fillId="28" borderId="86" xfId="0" applyFont="1" applyFill="1" applyBorder="1" applyAlignment="1">
      <alignment horizontal="center" vertical="center"/>
    </xf>
    <xf numFmtId="0" fontId="0" fillId="28" borderId="18" xfId="0" applyFont="1" applyFill="1" applyBorder="1" applyAlignment="1">
      <alignment horizontal="center" vertical="center"/>
    </xf>
    <xf numFmtId="0" fontId="0" fillId="0" borderId="0" xfId="0" applyFont="1" applyAlignment="1">
      <alignment vertical="center"/>
    </xf>
    <xf numFmtId="0" fontId="0" fillId="33" borderId="18" xfId="0" applyFont="1" applyFill="1" applyBorder="1" applyAlignment="1">
      <alignment horizontal="center" vertical="center"/>
    </xf>
    <xf numFmtId="0" fontId="14" fillId="0" borderId="0" xfId="0" applyFont="1" applyFill="1" applyAlignment="1">
      <alignment horizontal="right" vertical="center"/>
    </xf>
    <xf numFmtId="179" fontId="4" fillId="33" borderId="47" xfId="0" applyNumberFormat="1" applyFont="1" applyFill="1" applyBorder="1" applyAlignment="1">
      <alignment horizontal="right" vertical="center"/>
    </xf>
    <xf numFmtId="179" fontId="4" fillId="28" borderId="18" xfId="0" applyNumberFormat="1" applyFont="1" applyFill="1" applyBorder="1" applyAlignment="1">
      <alignment vertical="center"/>
    </xf>
    <xf numFmtId="179" fontId="4" fillId="28" borderId="10" xfId="0" applyNumberFormat="1" applyFont="1" applyFill="1" applyBorder="1" applyAlignment="1">
      <alignment vertical="center"/>
    </xf>
    <xf numFmtId="179" fontId="4" fillId="33" borderId="75" xfId="0" applyNumberFormat="1" applyFont="1" applyFill="1" applyBorder="1" applyAlignment="1">
      <alignment vertical="center"/>
    </xf>
    <xf numFmtId="179" fontId="4" fillId="33" borderId="16" xfId="0" applyNumberFormat="1" applyFont="1" applyFill="1" applyBorder="1" applyAlignment="1">
      <alignment vertical="center"/>
    </xf>
    <xf numFmtId="179" fontId="4" fillId="33" borderId="87" xfId="0" applyNumberFormat="1" applyFont="1" applyFill="1" applyBorder="1" applyAlignment="1">
      <alignment vertical="center"/>
    </xf>
    <xf numFmtId="205" fontId="0" fillId="33" borderId="49" xfId="0" applyNumberFormat="1" applyFont="1" applyFill="1" applyBorder="1" applyAlignment="1">
      <alignment horizontal="center" vertical="top" wrapText="1"/>
    </xf>
    <xf numFmtId="179" fontId="4" fillId="28" borderId="88" xfId="0" applyNumberFormat="1" applyFont="1" applyFill="1" applyBorder="1" applyAlignment="1">
      <alignment vertical="center"/>
    </xf>
    <xf numFmtId="179" fontId="4" fillId="28" borderId="89" xfId="0" applyNumberFormat="1" applyFont="1" applyFill="1" applyBorder="1" applyAlignment="1">
      <alignment vertical="center"/>
    </xf>
    <xf numFmtId="179" fontId="4" fillId="28" borderId="90" xfId="0" applyNumberFormat="1" applyFont="1" applyFill="1" applyBorder="1" applyAlignment="1">
      <alignment vertical="center"/>
    </xf>
    <xf numFmtId="199" fontId="4" fillId="28" borderId="91" xfId="0" applyNumberFormat="1" applyFont="1" applyFill="1" applyBorder="1" applyAlignment="1">
      <alignment vertical="center"/>
    </xf>
    <xf numFmtId="199" fontId="4" fillId="28" borderId="88" xfId="0" applyNumberFormat="1" applyFont="1" applyFill="1" applyBorder="1" applyAlignment="1">
      <alignment vertical="center"/>
    </xf>
    <xf numFmtId="199" fontId="4" fillId="28" borderId="89" xfId="0" applyNumberFormat="1" applyFont="1" applyFill="1" applyBorder="1" applyAlignment="1">
      <alignment vertical="center"/>
    </xf>
    <xf numFmtId="199" fontId="4" fillId="28" borderId="90" xfId="0" applyNumberFormat="1" applyFont="1" applyFill="1" applyBorder="1" applyAlignment="1">
      <alignment vertical="center"/>
    </xf>
    <xf numFmtId="199" fontId="4" fillId="28" borderId="92" xfId="0" applyNumberFormat="1" applyFont="1" applyFill="1" applyBorder="1" applyAlignment="1">
      <alignment vertical="center"/>
    </xf>
    <xf numFmtId="0" fontId="28" fillId="0" borderId="0" xfId="0" applyFont="1" applyAlignment="1">
      <alignment horizontal="center"/>
    </xf>
    <xf numFmtId="0" fontId="0" fillId="0" borderId="14" xfId="0" applyFont="1" applyFill="1" applyBorder="1" applyAlignment="1">
      <alignment horizontal="center"/>
    </xf>
    <xf numFmtId="0" fontId="0" fillId="0" borderId="0" xfId="0" applyFont="1" applyFill="1" applyAlignment="1">
      <alignment horizontal="center" vertical="center"/>
    </xf>
    <xf numFmtId="0" fontId="0" fillId="0" borderId="10" xfId="0" applyFont="1" applyFill="1" applyBorder="1" applyAlignment="1">
      <alignment horizontal="center"/>
    </xf>
    <xf numFmtId="0" fontId="0" fillId="0" borderId="0" xfId="0" applyFont="1" applyFill="1" applyAlignment="1">
      <alignment horizontal="left" vertical="center" wrapText="1"/>
    </xf>
    <xf numFmtId="0" fontId="70" fillId="0" borderId="10" xfId="0" applyFont="1" applyFill="1" applyBorder="1" applyAlignment="1">
      <alignment horizontal="left" wrapText="1"/>
    </xf>
    <xf numFmtId="0" fontId="70" fillId="0" borderId="10" xfId="0" applyFont="1" applyFill="1" applyBorder="1" applyAlignment="1">
      <alignment horizontal="left"/>
    </xf>
    <xf numFmtId="199" fontId="0" fillId="33" borderId="88" xfId="0" applyNumberFormat="1" applyFont="1" applyFill="1" applyBorder="1" applyAlignment="1">
      <alignment horizontal="center" vertical="top" wrapText="1"/>
    </xf>
    <xf numFmtId="199" fontId="0" fillId="33" borderId="11" xfId="0" applyNumberFormat="1" applyFont="1" applyFill="1" applyBorder="1" applyAlignment="1">
      <alignment horizontal="center" vertical="top" wrapText="1"/>
    </xf>
    <xf numFmtId="199" fontId="0" fillId="33" borderId="93" xfId="0" applyNumberFormat="1" applyFont="1" applyFill="1" applyBorder="1" applyAlignment="1">
      <alignment horizontal="center" vertical="top" wrapText="1"/>
    </xf>
    <xf numFmtId="197" fontId="0" fillId="33" borderId="90" xfId="0" applyNumberFormat="1" applyFont="1" applyFill="1" applyBorder="1" applyAlignment="1">
      <alignment horizontal="center" vertical="center" wrapText="1"/>
    </xf>
    <xf numFmtId="197" fontId="0" fillId="33" borderId="20" xfId="0" applyNumberFormat="1" applyFont="1" applyFill="1" applyBorder="1" applyAlignment="1">
      <alignment horizontal="center" vertical="center" wrapText="1"/>
    </xf>
    <xf numFmtId="197" fontId="0" fillId="33" borderId="94" xfId="0" applyNumberFormat="1" applyFont="1" applyFill="1" applyBorder="1" applyAlignment="1">
      <alignment horizontal="center" vertical="center" wrapText="1"/>
    </xf>
    <xf numFmtId="197" fontId="0" fillId="33" borderId="95" xfId="0" applyNumberFormat="1" applyFont="1" applyFill="1" applyBorder="1" applyAlignment="1">
      <alignment horizontal="center" vertical="center" wrapText="1"/>
    </xf>
    <xf numFmtId="197" fontId="0" fillId="33" borderId="88" xfId="0" applyNumberFormat="1" applyFont="1" applyFill="1" applyBorder="1" applyAlignment="1">
      <alignment horizontal="center" vertical="center" wrapText="1"/>
    </xf>
    <xf numFmtId="197" fontId="0" fillId="33" borderId="11" xfId="0" applyNumberFormat="1"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98" xfId="0" applyFont="1" applyFill="1" applyBorder="1" applyAlignment="1">
      <alignment horizontal="center" vertical="center" wrapText="1"/>
    </xf>
    <xf numFmtId="0" fontId="14" fillId="28" borderId="0" xfId="0" applyFont="1" applyFill="1" applyBorder="1" applyAlignment="1">
      <alignment horizontal="right" vertical="center"/>
    </xf>
    <xf numFmtId="0" fontId="0" fillId="0" borderId="0" xfId="0" applyFont="1" applyFill="1" applyAlignment="1">
      <alignment horizontal="center"/>
    </xf>
    <xf numFmtId="0" fontId="14" fillId="28" borderId="0" xfId="0" applyFont="1" applyFill="1" applyAlignment="1">
      <alignment horizontal="right" vertical="center"/>
    </xf>
    <xf numFmtId="179" fontId="0" fillId="33" borderId="90" xfId="0" applyNumberFormat="1" applyFont="1" applyFill="1" applyBorder="1" applyAlignment="1">
      <alignment horizontal="center" vertical="center" wrapText="1"/>
    </xf>
    <xf numFmtId="179" fontId="0" fillId="33" borderId="14" xfId="0" applyNumberFormat="1" applyFont="1" applyFill="1" applyBorder="1" applyAlignment="1">
      <alignment horizontal="center" vertical="center" wrapText="1"/>
    </xf>
    <xf numFmtId="179" fontId="0" fillId="33" borderId="20" xfId="0" applyNumberFormat="1" applyFont="1" applyFill="1" applyBorder="1" applyAlignment="1">
      <alignment horizontal="center" vertical="center" wrapText="1"/>
    </xf>
    <xf numFmtId="179" fontId="0" fillId="33" borderId="94" xfId="0" applyNumberFormat="1" applyFont="1" applyFill="1" applyBorder="1" applyAlignment="1">
      <alignment horizontal="center" vertical="center" wrapText="1"/>
    </xf>
    <xf numFmtId="179" fontId="0" fillId="33" borderId="0" xfId="0" applyNumberFormat="1" applyFont="1" applyFill="1" applyBorder="1" applyAlignment="1">
      <alignment horizontal="center" vertical="center" wrapText="1"/>
    </xf>
    <xf numFmtId="179" fontId="0" fillId="33" borderId="95" xfId="0" applyNumberFormat="1" applyFont="1" applyFill="1" applyBorder="1" applyAlignment="1">
      <alignment horizontal="center" vertical="center" wrapText="1"/>
    </xf>
    <xf numFmtId="179" fontId="0" fillId="33" borderId="88" xfId="0" applyNumberFormat="1" applyFont="1" applyFill="1" applyBorder="1" applyAlignment="1">
      <alignment horizontal="center" vertical="center" wrapText="1"/>
    </xf>
    <xf numFmtId="179" fontId="0" fillId="33" borderId="10" xfId="0" applyNumberFormat="1" applyFont="1" applyFill="1" applyBorder="1" applyAlignment="1">
      <alignment horizontal="center" vertical="center" wrapText="1"/>
    </xf>
    <xf numFmtId="179" fontId="0" fillId="33" borderId="11" xfId="0" applyNumberFormat="1" applyFont="1" applyFill="1" applyBorder="1" applyAlignment="1">
      <alignment horizontal="center" vertical="center" wrapText="1"/>
    </xf>
    <xf numFmtId="0" fontId="0" fillId="0" borderId="99" xfId="0" applyFont="1" applyFill="1" applyBorder="1" applyAlignment="1">
      <alignment horizontal="center"/>
    </xf>
    <xf numFmtId="0" fontId="0" fillId="0" borderId="100" xfId="0" applyFont="1" applyFill="1" applyBorder="1" applyAlignment="1">
      <alignment horizontal="center"/>
    </xf>
    <xf numFmtId="0" fontId="0" fillId="0" borderId="101" xfId="0" applyFont="1" applyFill="1" applyBorder="1" applyAlignment="1">
      <alignment horizontal="center"/>
    </xf>
    <xf numFmtId="0" fontId="0" fillId="0" borderId="102" xfId="0" applyFont="1" applyFill="1" applyBorder="1" applyAlignment="1">
      <alignment horizontal="center"/>
    </xf>
    <xf numFmtId="0" fontId="0" fillId="0" borderId="0" xfId="0" applyFont="1" applyFill="1" applyBorder="1" applyAlignment="1">
      <alignment horizontal="center"/>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105" xfId="0" applyFont="1" applyFill="1" applyBorder="1" applyAlignment="1">
      <alignment horizontal="center"/>
    </xf>
    <xf numFmtId="0" fontId="0" fillId="0" borderId="106" xfId="0" applyFont="1" applyFill="1" applyBorder="1" applyAlignment="1">
      <alignment horizont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top"/>
    </xf>
    <xf numFmtId="178" fontId="0" fillId="28" borderId="18"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6" fillId="0" borderId="28" xfId="0" applyFont="1" applyFill="1" applyBorder="1" applyAlignment="1">
      <alignment horizontal="left" wrapText="1"/>
    </xf>
    <xf numFmtId="0" fontId="4" fillId="0" borderId="35"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115" xfId="0" applyNumberFormat="1" applyFont="1" applyFill="1" applyBorder="1" applyAlignment="1">
      <alignment horizontal="center" vertical="center"/>
    </xf>
    <xf numFmtId="201" fontId="4" fillId="28" borderId="92" xfId="0" applyNumberFormat="1" applyFont="1" applyFill="1" applyBorder="1" applyAlignment="1">
      <alignment horizontal="right" vertical="center"/>
    </xf>
    <xf numFmtId="201" fontId="4" fillId="28" borderId="107" xfId="0" applyNumberFormat="1" applyFont="1" applyFill="1" applyBorder="1" applyAlignment="1">
      <alignment horizontal="right" vertical="center"/>
    </xf>
    <xf numFmtId="201" fontId="4" fillId="28" borderId="89" xfId="0" applyNumberFormat="1" applyFont="1" applyFill="1" applyBorder="1" applyAlignment="1">
      <alignment horizontal="right" vertical="center"/>
    </xf>
    <xf numFmtId="201" fontId="4" fillId="28" borderId="13" xfId="0" applyNumberFormat="1" applyFont="1" applyFill="1" applyBorder="1" applyAlignment="1">
      <alignment horizontal="right" vertical="center"/>
    </xf>
    <xf numFmtId="179" fontId="4" fillId="33" borderId="47" xfId="0" applyNumberFormat="1" applyFont="1" applyFill="1" applyBorder="1" applyAlignment="1">
      <alignment horizontal="right" vertical="center"/>
    </xf>
    <xf numFmtId="179" fontId="4" fillId="33" borderId="115" xfId="0" applyNumberFormat="1" applyFont="1" applyFill="1" applyBorder="1" applyAlignment="1">
      <alignment horizontal="right" vertical="center"/>
    </xf>
    <xf numFmtId="201" fontId="4" fillId="28" borderId="91" xfId="0" applyNumberFormat="1" applyFont="1" applyFill="1" applyBorder="1" applyAlignment="1">
      <alignment horizontal="right" vertical="center"/>
    </xf>
    <xf numFmtId="201" fontId="4" fillId="28" borderId="116" xfId="0" applyNumberFormat="1" applyFont="1" applyFill="1" applyBorder="1" applyAlignment="1">
      <alignment horizontal="right" vertical="center"/>
    </xf>
    <xf numFmtId="179" fontId="4" fillId="28" borderId="89" xfId="0" applyNumberFormat="1" applyFont="1" applyFill="1" applyBorder="1" applyAlignment="1">
      <alignment horizontal="right" vertical="center"/>
    </xf>
    <xf numFmtId="179" fontId="4" fillId="28" borderId="13" xfId="0" applyNumberFormat="1" applyFont="1" applyFill="1" applyBorder="1" applyAlignment="1">
      <alignment horizontal="right" vertical="center"/>
    </xf>
    <xf numFmtId="179" fontId="4" fillId="28" borderId="92" xfId="0" applyNumberFormat="1" applyFont="1" applyFill="1" applyBorder="1" applyAlignment="1">
      <alignment horizontal="right" vertical="center"/>
    </xf>
    <xf numFmtId="179" fontId="4" fillId="28" borderId="107" xfId="0" applyNumberFormat="1" applyFont="1" applyFill="1" applyBorder="1" applyAlignment="1">
      <alignment horizontal="right" vertical="center"/>
    </xf>
    <xf numFmtId="0" fontId="4" fillId="0" borderId="33" xfId="0" applyFont="1" applyFill="1" applyBorder="1" applyAlignment="1">
      <alignment horizontal="center" vertical="center" wrapText="1"/>
    </xf>
    <xf numFmtId="0" fontId="4" fillId="0" borderId="117" xfId="0" applyFont="1" applyFill="1" applyBorder="1" applyAlignment="1">
      <alignment horizontal="center" vertical="center" wrapText="1"/>
    </xf>
    <xf numFmtId="179" fontId="4" fillId="28" borderId="91" xfId="0" applyNumberFormat="1" applyFont="1" applyFill="1" applyBorder="1" applyAlignment="1">
      <alignment horizontal="right" vertical="center"/>
    </xf>
    <xf numFmtId="179" fontId="4" fillId="28" borderId="116" xfId="0" applyNumberFormat="1" applyFont="1" applyFill="1" applyBorder="1" applyAlignment="1">
      <alignment horizontal="right" vertical="center"/>
    </xf>
    <xf numFmtId="199" fontId="4" fillId="33" borderId="61" xfId="0" applyNumberFormat="1" applyFont="1" applyFill="1" applyBorder="1" applyAlignment="1">
      <alignment horizontal="right" vertical="center"/>
    </xf>
    <xf numFmtId="199" fontId="4" fillId="33" borderId="83" xfId="0" applyNumberFormat="1" applyFont="1" applyFill="1" applyBorder="1" applyAlignment="1">
      <alignment horizontal="right" vertical="center"/>
    </xf>
    <xf numFmtId="199" fontId="4" fillId="33" borderId="18" xfId="0" applyNumberFormat="1" applyFont="1" applyFill="1" applyBorder="1" applyAlignment="1">
      <alignment horizontal="right" vertical="center"/>
    </xf>
    <xf numFmtId="199" fontId="4" fillId="33" borderId="81" xfId="0" applyNumberFormat="1" applyFont="1" applyFill="1" applyBorder="1" applyAlignment="1">
      <alignment horizontal="right" vertical="center"/>
    </xf>
    <xf numFmtId="199" fontId="4" fillId="33" borderId="47" xfId="0" applyNumberFormat="1" applyFont="1" applyFill="1" applyBorder="1" applyAlignment="1">
      <alignment horizontal="right" vertical="center"/>
    </xf>
    <xf numFmtId="199" fontId="4" fillId="33" borderId="118" xfId="0" applyNumberFormat="1" applyFont="1" applyFill="1" applyBorder="1" applyAlignment="1">
      <alignment horizontal="right" vertical="center"/>
    </xf>
    <xf numFmtId="199" fontId="4" fillId="33" borderId="90" xfId="0" applyNumberFormat="1" applyFont="1" applyFill="1" applyBorder="1" applyAlignment="1">
      <alignment horizontal="right" vertical="center"/>
    </xf>
    <xf numFmtId="199" fontId="4" fillId="33" borderId="119" xfId="0" applyNumberFormat="1" applyFont="1" applyFill="1" applyBorder="1" applyAlignment="1">
      <alignment horizontal="right" vertical="center"/>
    </xf>
    <xf numFmtId="179" fontId="4" fillId="28" borderId="92" xfId="0" applyNumberFormat="1" applyFont="1" applyFill="1" applyBorder="1" applyAlignment="1">
      <alignment horizontal="center" vertical="center"/>
    </xf>
    <xf numFmtId="179" fontId="4" fillId="28" borderId="107" xfId="0" applyNumberFormat="1" applyFont="1" applyFill="1" applyBorder="1" applyAlignment="1">
      <alignment horizontal="center" vertical="center"/>
    </xf>
    <xf numFmtId="178" fontId="4" fillId="33" borderId="47" xfId="0" applyNumberFormat="1" applyFont="1" applyFill="1" applyBorder="1" applyAlignment="1">
      <alignment horizontal="right" vertical="center"/>
    </xf>
    <xf numFmtId="178" fontId="4" fillId="33" borderId="115" xfId="0" applyNumberFormat="1" applyFont="1" applyFill="1" applyBorder="1" applyAlignment="1">
      <alignment horizontal="right" vertical="center"/>
    </xf>
    <xf numFmtId="0" fontId="4" fillId="0" borderId="48" xfId="0" applyFont="1" applyFill="1" applyBorder="1" applyAlignment="1">
      <alignment horizontal="center" vertical="center" wrapText="1"/>
    </xf>
    <xf numFmtId="0" fontId="4" fillId="0" borderId="120" xfId="0" applyFont="1" applyFill="1" applyBorder="1" applyAlignment="1">
      <alignment horizontal="center" vertical="center" wrapText="1"/>
    </xf>
    <xf numFmtId="199" fontId="4" fillId="33" borderId="121" xfId="0" applyNumberFormat="1" applyFont="1" applyFill="1" applyBorder="1" applyAlignment="1">
      <alignment horizontal="right" vertical="center"/>
    </xf>
    <xf numFmtId="199" fontId="4" fillId="33" borderId="122" xfId="0" applyNumberFormat="1" applyFont="1" applyFill="1" applyBorder="1" applyAlignment="1">
      <alignment horizontal="right" vertical="center"/>
    </xf>
    <xf numFmtId="199" fontId="4" fillId="33" borderId="123" xfId="0" applyNumberFormat="1" applyFont="1" applyFill="1" applyBorder="1" applyAlignment="1">
      <alignment horizontal="right" vertical="center"/>
    </xf>
    <xf numFmtId="199" fontId="4" fillId="33" borderId="124" xfId="0" applyNumberFormat="1" applyFont="1" applyFill="1" applyBorder="1" applyAlignment="1">
      <alignment horizontal="right" vertical="center"/>
    </xf>
    <xf numFmtId="0" fontId="4" fillId="0" borderId="125" xfId="0" applyFont="1" applyFill="1" applyBorder="1" applyAlignment="1">
      <alignment horizontal="center" vertical="center" wrapText="1"/>
    </xf>
    <xf numFmtId="199" fontId="4" fillId="33" borderId="49" xfId="0" applyNumberFormat="1" applyFont="1" applyFill="1" applyBorder="1" applyAlignment="1">
      <alignment horizontal="right" vertical="center"/>
    </xf>
    <xf numFmtId="199" fontId="4" fillId="33" borderId="87" xfId="0" applyNumberFormat="1" applyFont="1" applyFill="1" applyBorder="1" applyAlignment="1">
      <alignment horizontal="right" vertical="center"/>
    </xf>
    <xf numFmtId="194" fontId="4" fillId="33" borderId="126" xfId="0" applyNumberFormat="1" applyFont="1" applyFill="1" applyBorder="1" applyAlignment="1">
      <alignment horizontal="center" vertical="center"/>
    </xf>
    <xf numFmtId="194" fontId="4" fillId="33" borderId="127" xfId="0" applyNumberFormat="1" applyFont="1" applyFill="1" applyBorder="1" applyAlignment="1">
      <alignment horizontal="center" vertical="center"/>
    </xf>
    <xf numFmtId="194" fontId="4" fillId="33" borderId="64" xfId="0" applyNumberFormat="1"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179" fontId="4" fillId="34" borderId="89" xfId="0" applyNumberFormat="1" applyFont="1" applyFill="1" applyBorder="1" applyAlignment="1">
      <alignment horizontal="right" vertical="center"/>
    </xf>
    <xf numFmtId="179" fontId="4" fillId="34" borderId="13" xfId="0" applyNumberFormat="1" applyFont="1" applyFill="1" applyBorder="1" applyAlignment="1">
      <alignment horizontal="right" vertical="center"/>
    </xf>
    <xf numFmtId="199" fontId="4" fillId="33" borderId="89" xfId="0" applyNumberFormat="1" applyFont="1" applyFill="1" applyBorder="1" applyAlignment="1">
      <alignment horizontal="right" vertical="center"/>
    </xf>
    <xf numFmtId="199" fontId="4" fillId="33" borderId="129" xfId="0" applyNumberFormat="1" applyFont="1" applyFill="1" applyBorder="1" applyAlignment="1">
      <alignment horizontal="right" vertical="center"/>
    </xf>
    <xf numFmtId="179" fontId="4" fillId="34" borderId="92" xfId="0" applyNumberFormat="1" applyFont="1" applyFill="1" applyBorder="1" applyAlignment="1">
      <alignment horizontal="right" vertical="center"/>
    </xf>
    <xf numFmtId="179" fontId="4" fillId="34" borderId="107" xfId="0" applyNumberFormat="1" applyFont="1" applyFill="1" applyBorder="1" applyAlignment="1">
      <alignment horizontal="right" vertical="center"/>
    </xf>
    <xf numFmtId="199" fontId="4" fillId="33" borderId="92" xfId="0" applyNumberFormat="1" applyFont="1" applyFill="1" applyBorder="1" applyAlignment="1">
      <alignment horizontal="right" vertical="center"/>
    </xf>
    <xf numFmtId="199" fontId="4" fillId="33" borderId="130" xfId="0" applyNumberFormat="1" applyFont="1" applyFill="1" applyBorder="1" applyAlignment="1">
      <alignment horizontal="right" vertical="center"/>
    </xf>
    <xf numFmtId="199" fontId="4" fillId="33" borderId="94" xfId="0" applyNumberFormat="1" applyFont="1" applyFill="1" applyBorder="1" applyAlignment="1">
      <alignment horizontal="right" vertical="center"/>
    </xf>
    <xf numFmtId="199" fontId="4" fillId="33" borderId="131" xfId="0" applyNumberFormat="1" applyFont="1" applyFill="1" applyBorder="1" applyAlignment="1">
      <alignment horizontal="right" vertical="center"/>
    </xf>
    <xf numFmtId="0" fontId="72" fillId="0" borderId="0" xfId="0" applyFont="1" applyFill="1" applyAlignment="1">
      <alignment horizontal="center" vertical="center" wrapText="1"/>
    </xf>
    <xf numFmtId="0" fontId="4" fillId="0" borderId="111" xfId="0" applyFont="1" applyFill="1" applyBorder="1" applyAlignment="1">
      <alignment horizontal="center" vertical="center" wrapText="1"/>
    </xf>
    <xf numFmtId="0" fontId="0" fillId="0" borderId="0" xfId="0" applyFont="1" applyFill="1" applyAlignment="1">
      <alignment horizontal="left" vertical="top" wrapText="1"/>
    </xf>
    <xf numFmtId="179" fontId="4" fillId="33" borderId="25" xfId="0" applyNumberFormat="1" applyFont="1" applyFill="1" applyBorder="1" applyAlignment="1">
      <alignment horizontal="center" vertical="center"/>
    </xf>
    <xf numFmtId="0" fontId="4" fillId="0" borderId="132" xfId="0" applyFont="1" applyFill="1" applyBorder="1" applyAlignment="1">
      <alignment horizontal="center" vertical="center" wrapText="1"/>
    </xf>
    <xf numFmtId="0" fontId="4" fillId="0" borderId="15" xfId="0" applyFont="1" applyFill="1" applyBorder="1" applyAlignment="1">
      <alignment horizontal="center" vertical="center" wrapText="1"/>
    </xf>
    <xf numFmtId="178" fontId="73" fillId="0" borderId="25" xfId="0" applyNumberFormat="1"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179" fontId="4" fillId="28" borderId="50" xfId="0" applyNumberFormat="1" applyFont="1" applyFill="1" applyBorder="1" applyAlignment="1">
      <alignment horizontal="center" vertical="center"/>
    </xf>
    <xf numFmtId="179" fontId="4" fillId="28" borderId="115" xfId="0" applyNumberFormat="1" applyFont="1" applyFill="1" applyBorder="1" applyAlignment="1">
      <alignment horizontal="center" vertical="center"/>
    </xf>
    <xf numFmtId="0" fontId="73" fillId="0" borderId="33"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82" xfId="0" applyFont="1" applyFill="1" applyBorder="1" applyAlignment="1">
      <alignment horizontal="center" vertical="center"/>
    </xf>
    <xf numFmtId="199" fontId="4" fillId="33" borderId="25" xfId="0" applyNumberFormat="1" applyFont="1" applyFill="1" applyBorder="1" applyAlignment="1">
      <alignment horizontal="center" vertical="center"/>
    </xf>
    <xf numFmtId="199" fontId="4" fillId="33" borderId="16" xfId="0" applyNumberFormat="1" applyFont="1" applyFill="1" applyBorder="1" applyAlignment="1">
      <alignment horizontal="center" vertical="center"/>
    </xf>
    <xf numFmtId="0" fontId="73" fillId="0" borderId="15" xfId="0" applyFont="1" applyFill="1" applyBorder="1" applyAlignment="1">
      <alignment horizontal="center" vertical="center" wrapText="1"/>
    </xf>
    <xf numFmtId="199" fontId="0" fillId="33" borderId="25" xfId="0" applyNumberFormat="1" applyFont="1" applyFill="1" applyBorder="1" applyAlignment="1">
      <alignment horizontal="center" vertical="center"/>
    </xf>
    <xf numFmtId="199" fontId="0" fillId="33" borderId="16" xfId="0" applyNumberFormat="1" applyFont="1" applyFill="1" applyBorder="1" applyAlignment="1">
      <alignment horizontal="center" vertical="center"/>
    </xf>
    <xf numFmtId="0" fontId="73" fillId="0" borderId="96"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9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4" fillId="0" borderId="32" xfId="0" applyFont="1" applyFill="1" applyBorder="1" applyAlignment="1">
      <alignment horizontal="center" vertical="center" wrapText="1"/>
    </xf>
    <xf numFmtId="199" fontId="0" fillId="33" borderId="50" xfId="0" applyNumberFormat="1" applyFont="1" applyFill="1" applyBorder="1" applyAlignment="1">
      <alignment horizontal="center" vertical="center" wrapText="1"/>
    </xf>
    <xf numFmtId="199" fontId="0" fillId="33" borderId="73" xfId="0" applyNumberFormat="1" applyFont="1" applyFill="1" applyBorder="1" applyAlignment="1">
      <alignment horizontal="center" vertical="center" wrapText="1"/>
    </xf>
    <xf numFmtId="181" fontId="70" fillId="0" borderId="47" xfId="0" applyNumberFormat="1" applyFont="1" applyFill="1" applyBorder="1" applyAlignment="1">
      <alignment horizontal="center" vertical="center"/>
    </xf>
    <xf numFmtId="181" fontId="70" fillId="0" borderId="73" xfId="0" applyNumberFormat="1" applyFont="1" applyFill="1" applyBorder="1" applyAlignment="1">
      <alignment horizontal="center" vertical="center"/>
    </xf>
    <xf numFmtId="179" fontId="4" fillId="28" borderId="130" xfId="0" applyNumberFormat="1" applyFont="1" applyFill="1" applyBorder="1" applyAlignment="1">
      <alignment horizontal="right" vertical="center"/>
    </xf>
    <xf numFmtId="179" fontId="4" fillId="33" borderId="118" xfId="0" applyNumberFormat="1" applyFont="1" applyFill="1" applyBorder="1" applyAlignment="1">
      <alignment horizontal="right" vertical="center"/>
    </xf>
    <xf numFmtId="179" fontId="4" fillId="28" borderId="129" xfId="0" applyNumberFormat="1" applyFont="1" applyFill="1" applyBorder="1" applyAlignment="1">
      <alignment horizontal="right" vertical="center"/>
    </xf>
    <xf numFmtId="179" fontId="4" fillId="28" borderId="47" xfId="0" applyNumberFormat="1" applyFont="1" applyFill="1" applyBorder="1" applyAlignment="1">
      <alignment horizontal="right" vertical="center"/>
    </xf>
    <xf numFmtId="179" fontId="4" fillId="28" borderId="118" xfId="0" applyNumberFormat="1" applyFont="1" applyFill="1" applyBorder="1" applyAlignment="1">
      <alignment horizontal="right" vertical="center"/>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xf>
    <xf numFmtId="0" fontId="74" fillId="0" borderId="110" xfId="0" applyFont="1" applyFill="1" applyBorder="1" applyAlignment="1">
      <alignment horizontal="center" vertical="center"/>
    </xf>
    <xf numFmtId="179" fontId="4" fillId="28" borderId="133" xfId="0" applyNumberFormat="1" applyFont="1" applyFill="1" applyBorder="1" applyAlignment="1">
      <alignment horizontal="right" vertical="center"/>
    </xf>
    <xf numFmtId="0" fontId="4" fillId="0" borderId="89" xfId="0" applyFont="1" applyFill="1" applyBorder="1" applyAlignment="1">
      <alignment horizontal="center"/>
    </xf>
    <xf numFmtId="0" fontId="4" fillId="0" borderId="13" xfId="0" applyFont="1" applyFill="1" applyBorder="1" applyAlignment="1">
      <alignment horizontal="center"/>
    </xf>
    <xf numFmtId="0" fontId="4" fillId="0" borderId="21" xfId="0" applyFont="1" applyFill="1" applyBorder="1" applyAlignment="1">
      <alignment horizontal="center" vertical="center" wrapText="1"/>
    </xf>
    <xf numFmtId="0" fontId="4" fillId="0" borderId="4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133350</xdr:rowOff>
    </xdr:from>
    <xdr:to>
      <xdr:col>8</xdr:col>
      <xdr:colOff>66675</xdr:colOff>
      <xdr:row>45</xdr:row>
      <xdr:rowOff>542925</xdr:rowOff>
    </xdr:to>
    <xdr:pic>
      <xdr:nvPicPr>
        <xdr:cNvPr id="1" name="図 2"/>
        <xdr:cNvPicPr preferRelativeResize="1">
          <a:picLocks noChangeAspect="1"/>
        </xdr:cNvPicPr>
      </xdr:nvPicPr>
      <xdr:blipFill>
        <a:blip r:embed="rId1"/>
        <a:stretch>
          <a:fillRect/>
        </a:stretch>
      </xdr:blipFill>
      <xdr:spPr>
        <a:xfrm>
          <a:off x="876300" y="6286500"/>
          <a:ext cx="57245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8"/>
  <sheetViews>
    <sheetView tabSelected="1" view="pageBreakPreview" zoomScale="85" zoomScaleSheetLayoutView="85" zoomScalePageLayoutView="0" workbookViewId="0" topLeftCell="A1">
      <selection activeCell="A10" sqref="A10"/>
    </sheetView>
  </sheetViews>
  <sheetFormatPr defaultColWidth="9.00390625" defaultRowHeight="13.5"/>
  <sheetData>
    <row r="2" spans="1:9" ht="32.25">
      <c r="A2" s="226" t="s">
        <v>322</v>
      </c>
      <c r="B2" s="226"/>
      <c r="C2" s="226"/>
      <c r="D2" s="226"/>
      <c r="E2" s="226"/>
      <c r="F2" s="226"/>
      <c r="G2" s="226"/>
      <c r="H2" s="226"/>
      <c r="I2" s="226"/>
    </row>
    <row r="3" spans="1:9" ht="32.25">
      <c r="A3" s="202"/>
      <c r="B3" s="202"/>
      <c r="C3" s="202"/>
      <c r="D3" s="202"/>
      <c r="E3" s="202"/>
      <c r="F3" s="202"/>
      <c r="G3" s="202"/>
      <c r="H3" s="202"/>
      <c r="I3" s="202"/>
    </row>
    <row r="5" spans="1:9" ht="13.5">
      <c r="A5" s="125" t="s">
        <v>326</v>
      </c>
      <c r="B5" s="125"/>
      <c r="C5" s="125"/>
      <c r="D5" s="125"/>
      <c r="E5" s="125"/>
      <c r="F5" s="125"/>
      <c r="G5" s="125"/>
      <c r="H5" s="125"/>
      <c r="I5" s="125"/>
    </row>
    <row r="6" spans="1:9" ht="13.5">
      <c r="A6" s="125"/>
      <c r="B6" s="125"/>
      <c r="C6" s="125"/>
      <c r="D6" s="125"/>
      <c r="E6" s="125"/>
      <c r="F6" s="125"/>
      <c r="G6" s="125"/>
      <c r="H6" s="125"/>
      <c r="I6" s="125"/>
    </row>
    <row r="7" spans="1:9" ht="13.5">
      <c r="A7" s="125"/>
      <c r="B7" s="125"/>
      <c r="C7" s="125"/>
      <c r="D7" s="125"/>
      <c r="E7" s="125"/>
      <c r="F7" s="125"/>
      <c r="G7" s="125"/>
      <c r="H7" s="125"/>
      <c r="I7" s="125"/>
    </row>
    <row r="8" spans="1:9" ht="13.5">
      <c r="A8" s="125" t="s">
        <v>325</v>
      </c>
      <c r="B8" s="125"/>
      <c r="C8" s="125"/>
      <c r="D8" s="125"/>
      <c r="E8" s="125"/>
      <c r="F8" s="125"/>
      <c r="G8" s="125"/>
      <c r="H8" s="125"/>
      <c r="I8" s="125"/>
    </row>
    <row r="9" spans="1:9" ht="13.5">
      <c r="A9" s="125"/>
      <c r="B9" s="125"/>
      <c r="C9" s="125"/>
      <c r="D9" s="125"/>
      <c r="E9" s="125"/>
      <c r="F9" s="125"/>
      <c r="G9" s="125"/>
      <c r="H9" s="125"/>
      <c r="I9" s="125"/>
    </row>
    <row r="10" spans="1:9" ht="13.5">
      <c r="A10" s="125"/>
      <c r="B10" s="125"/>
      <c r="C10" s="125"/>
      <c r="D10" s="125"/>
      <c r="E10" s="125"/>
      <c r="F10" s="125"/>
      <c r="G10" s="125"/>
      <c r="H10" s="125"/>
      <c r="I10" s="125"/>
    </row>
    <row r="11" spans="1:9" ht="13.5">
      <c r="A11" s="125"/>
      <c r="B11" s="125"/>
      <c r="C11" s="125"/>
      <c r="D11" s="125"/>
      <c r="E11" s="125"/>
      <c r="F11" s="125"/>
      <c r="G11" s="125"/>
      <c r="H11" s="125"/>
      <c r="I11" s="125"/>
    </row>
    <row r="12" spans="1:9" ht="13.5">
      <c r="A12" s="125"/>
      <c r="B12" s="207" t="s">
        <v>329</v>
      </c>
      <c r="C12" s="125" t="s">
        <v>323</v>
      </c>
      <c r="D12" s="125"/>
      <c r="E12" s="125"/>
      <c r="F12" s="125"/>
      <c r="G12" s="125"/>
      <c r="H12" s="125"/>
      <c r="I12" s="125"/>
    </row>
    <row r="13" spans="1:9" ht="13.5">
      <c r="A13" s="125"/>
      <c r="B13" s="208"/>
      <c r="C13" s="125"/>
      <c r="D13" s="125"/>
      <c r="E13" s="125"/>
      <c r="F13" s="125"/>
      <c r="G13" s="125"/>
      <c r="H13" s="125"/>
      <c r="I13" s="125"/>
    </row>
    <row r="14" spans="1:9" ht="13.5">
      <c r="A14" s="125"/>
      <c r="B14" s="209" t="s">
        <v>330</v>
      </c>
      <c r="C14" s="125" t="s">
        <v>324</v>
      </c>
      <c r="D14" s="125"/>
      <c r="E14" s="125"/>
      <c r="F14" s="125"/>
      <c r="G14" s="125"/>
      <c r="H14" s="125"/>
      <c r="I14" s="125"/>
    </row>
    <row r="15" spans="1:9" ht="13.5">
      <c r="A15" s="125"/>
      <c r="B15" s="208"/>
      <c r="C15" s="125"/>
      <c r="D15" s="125"/>
      <c r="E15" s="125"/>
      <c r="F15" s="125"/>
      <c r="G15" s="125"/>
      <c r="H15" s="125"/>
      <c r="I15" s="125"/>
    </row>
    <row r="16" spans="1:9" ht="13.5">
      <c r="A16" s="125"/>
      <c r="B16" s="49"/>
      <c r="C16" s="125"/>
      <c r="D16" s="125"/>
      <c r="E16" s="125"/>
      <c r="F16" s="125"/>
      <c r="G16" s="125"/>
      <c r="H16" s="125"/>
      <c r="I16" s="125"/>
    </row>
    <row r="17" spans="1:9" ht="13.5">
      <c r="A17" s="125"/>
      <c r="B17" s="125"/>
      <c r="C17" s="125"/>
      <c r="D17" s="125"/>
      <c r="E17" s="125"/>
      <c r="F17" s="125"/>
      <c r="G17" s="125"/>
      <c r="H17" s="125"/>
      <c r="I17" s="125"/>
    </row>
    <row r="18" spans="1:9" ht="13.5">
      <c r="A18" s="125" t="s">
        <v>328</v>
      </c>
      <c r="B18" s="125"/>
      <c r="C18" s="125"/>
      <c r="D18" s="125"/>
      <c r="E18" s="125"/>
      <c r="F18" s="125"/>
      <c r="G18" s="125"/>
      <c r="H18" s="125"/>
      <c r="I18" s="125"/>
    </row>
  </sheetData>
  <sheetProtection/>
  <mergeCells count="1">
    <mergeCell ref="A2:I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1"/>
  <sheetViews>
    <sheetView view="pageBreakPreview" zoomScale="84" zoomScaleSheetLayoutView="84" zoomScalePageLayoutView="0" workbookViewId="0" topLeftCell="A1">
      <selection activeCell="C15" sqref="C15"/>
    </sheetView>
  </sheetViews>
  <sheetFormatPr defaultColWidth="9.00390625" defaultRowHeight="13.5"/>
  <cols>
    <col min="1" max="1" width="11.375" style="14" customWidth="1"/>
    <col min="2" max="2" width="5.75390625" style="14" customWidth="1"/>
    <col min="3" max="3" width="19.875" style="14" customWidth="1"/>
    <col min="4" max="4" width="39.50390625" style="14" customWidth="1"/>
    <col min="5" max="5" width="11.75390625" style="14" customWidth="1"/>
    <col min="6" max="6" width="6.25390625" style="14" customWidth="1"/>
    <col min="7" max="16384" width="9.00390625" style="14" customWidth="1"/>
  </cols>
  <sheetData>
    <row r="1" ht="26.25" customHeight="1">
      <c r="F1" s="42" t="s">
        <v>126</v>
      </c>
    </row>
    <row r="2" ht="18.75" customHeight="1"/>
    <row r="3" spans="2:5" ht="18.75" customHeight="1">
      <c r="B3" s="276" t="s">
        <v>305</v>
      </c>
      <c r="C3" s="276"/>
      <c r="D3" s="276"/>
      <c r="E3" s="276"/>
    </row>
    <row r="4" spans="2:5" ht="18.75" customHeight="1">
      <c r="B4" s="276"/>
      <c r="C4" s="276"/>
      <c r="D4" s="276"/>
      <c r="E4" s="276"/>
    </row>
    <row r="5" spans="4:5" ht="21" customHeight="1">
      <c r="D5" s="36"/>
      <c r="E5" s="138" t="str">
        <f>IF('表紙'!$G$8="","会社名",'表紙'!$G$8)</f>
        <v>会社名</v>
      </c>
    </row>
    <row r="6" ht="24.75" customHeight="1"/>
    <row r="7" ht="18" thickBot="1">
      <c r="C7" s="45"/>
    </row>
    <row r="8" spans="2:5" ht="45" customHeight="1" thickBot="1">
      <c r="B8" s="80"/>
      <c r="C8" s="77" t="s">
        <v>128</v>
      </c>
      <c r="D8" s="78" t="s">
        <v>129</v>
      </c>
      <c r="E8" s="10" t="s">
        <v>130</v>
      </c>
    </row>
    <row r="9" spans="2:5" ht="18" customHeight="1" thickTop="1">
      <c r="B9" s="82">
        <v>1</v>
      </c>
      <c r="C9" s="170"/>
      <c r="D9" s="163"/>
      <c r="E9" s="171"/>
    </row>
    <row r="10" spans="2:5" ht="18" customHeight="1">
      <c r="B10" s="86">
        <v>2</v>
      </c>
      <c r="C10" s="172"/>
      <c r="D10" s="164"/>
      <c r="E10" s="171"/>
    </row>
    <row r="11" spans="2:5" ht="18" customHeight="1">
      <c r="B11" s="87" t="s">
        <v>131</v>
      </c>
      <c r="C11" s="172"/>
      <c r="D11" s="164"/>
      <c r="E11" s="171"/>
    </row>
    <row r="12" spans="2:5" ht="18" customHeight="1">
      <c r="B12" s="88" t="s">
        <v>131</v>
      </c>
      <c r="C12" s="172"/>
      <c r="D12" s="164"/>
      <c r="E12" s="171"/>
    </row>
    <row r="13" spans="2:5" ht="18" customHeight="1">
      <c r="B13" s="86" t="s">
        <v>131</v>
      </c>
      <c r="C13" s="172"/>
      <c r="D13" s="164"/>
      <c r="E13" s="171"/>
    </row>
    <row r="14" spans="2:5" ht="18" customHeight="1">
      <c r="B14" s="86" t="s">
        <v>131</v>
      </c>
      <c r="C14" s="173"/>
      <c r="D14" s="164"/>
      <c r="E14" s="171"/>
    </row>
    <row r="15" spans="2:5" ht="18" customHeight="1">
      <c r="B15" s="87" t="s">
        <v>131</v>
      </c>
      <c r="C15" s="173"/>
      <c r="D15" s="164"/>
      <c r="E15" s="171"/>
    </row>
    <row r="16" spans="2:5" ht="18" customHeight="1" thickBot="1">
      <c r="B16" s="88" t="s">
        <v>131</v>
      </c>
      <c r="C16" s="174"/>
      <c r="D16" s="165"/>
      <c r="E16" s="171"/>
    </row>
    <row r="17" spans="2:5" ht="18" customHeight="1" thickBot="1" thickTop="1">
      <c r="B17" s="95" t="s">
        <v>127</v>
      </c>
      <c r="C17" s="161">
        <f>SUM(C9:C16)</f>
        <v>0</v>
      </c>
      <c r="D17" s="97"/>
      <c r="E17" s="9"/>
    </row>
    <row r="18" spans="3:5" ht="18" customHeight="1">
      <c r="C18" s="93"/>
      <c r="D18" s="98"/>
      <c r="E18" s="30"/>
    </row>
    <row r="19" spans="1:5" ht="18" customHeight="1">
      <c r="A19" s="60" t="s">
        <v>132</v>
      </c>
      <c r="B19" s="347" t="s">
        <v>133</v>
      </c>
      <c r="C19" s="347"/>
      <c r="D19" s="347"/>
      <c r="E19" s="347"/>
    </row>
    <row r="20" spans="2:5" s="15" customFormat="1" ht="18" customHeight="1">
      <c r="B20" s="347"/>
      <c r="C20" s="347"/>
      <c r="D20" s="347"/>
      <c r="E20" s="347"/>
    </row>
    <row r="21" spans="2:5" s="15" customFormat="1" ht="18" customHeight="1">
      <c r="B21" s="347"/>
      <c r="C21" s="347"/>
      <c r="D21" s="347"/>
      <c r="E21" s="347"/>
    </row>
    <row r="22" s="15" customFormat="1" ht="18" customHeight="1"/>
    <row r="23" s="15" customFormat="1" ht="18" customHeight="1"/>
    <row r="24" s="15" customFormat="1" ht="18" customHeight="1"/>
    <row r="25" s="15" customFormat="1" ht="18" customHeight="1"/>
    <row r="26" s="15" customFormat="1" ht="18" customHeight="1"/>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sheetData>
  <sheetProtection/>
  <mergeCells count="2">
    <mergeCell ref="B3:E4"/>
    <mergeCell ref="B19:E2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G22"/>
  <sheetViews>
    <sheetView view="pageBreakPreview" zoomScale="85" zoomScaleSheetLayoutView="85" zoomScalePageLayoutView="0" workbookViewId="0" topLeftCell="A1">
      <selection activeCell="D15" sqref="D15"/>
    </sheetView>
  </sheetViews>
  <sheetFormatPr defaultColWidth="9.00390625" defaultRowHeight="13.5"/>
  <cols>
    <col min="1" max="1" width="11.375" style="14" customWidth="1"/>
    <col min="2" max="2" width="5.75390625" style="14" customWidth="1"/>
    <col min="3" max="3" width="13.125" style="14" customWidth="1"/>
    <col min="4" max="4" width="16.25390625" style="14" customWidth="1"/>
    <col min="5" max="5" width="25.625" style="14" customWidth="1"/>
    <col min="6" max="6" width="15.875" style="14" customWidth="1"/>
    <col min="7" max="7" width="6.25390625" style="14" customWidth="1"/>
    <col min="8" max="16384" width="9.00390625" style="14" customWidth="1"/>
  </cols>
  <sheetData>
    <row r="1" ht="26.25" customHeight="1">
      <c r="G1" s="42" t="s">
        <v>134</v>
      </c>
    </row>
    <row r="2" ht="18.75" customHeight="1"/>
    <row r="3" spans="1:7" ht="18.75" customHeight="1">
      <c r="A3" s="276" t="s">
        <v>306</v>
      </c>
      <c r="B3" s="276"/>
      <c r="C3" s="276"/>
      <c r="D3" s="276"/>
      <c r="E3" s="276"/>
      <c r="F3" s="276"/>
      <c r="G3" s="276"/>
    </row>
    <row r="4" spans="1:7" ht="18.75" customHeight="1">
      <c r="A4" s="276"/>
      <c r="B4" s="276"/>
      <c r="C4" s="276"/>
      <c r="D4" s="276"/>
      <c r="E4" s="276"/>
      <c r="F4" s="276"/>
      <c r="G4" s="276"/>
    </row>
    <row r="5" spans="5:6" ht="21" customHeight="1">
      <c r="E5" s="36"/>
      <c r="F5" s="138" t="str">
        <f>IF('表紙'!$G$8="","会社名",'表紙'!$G$8)</f>
        <v>会社名</v>
      </c>
    </row>
    <row r="6" ht="24.75" customHeight="1"/>
    <row r="7" ht="18" thickBot="1">
      <c r="D7" s="45"/>
    </row>
    <row r="8" spans="2:6" ht="45" customHeight="1" thickBot="1">
      <c r="B8" s="80"/>
      <c r="C8" s="94" t="s">
        <v>135</v>
      </c>
      <c r="D8" s="77" t="s">
        <v>128</v>
      </c>
      <c r="E8" s="78" t="s">
        <v>129</v>
      </c>
      <c r="F8" s="10" t="s">
        <v>130</v>
      </c>
    </row>
    <row r="9" spans="2:6" ht="18" customHeight="1" thickTop="1">
      <c r="B9" s="82">
        <v>1</v>
      </c>
      <c r="C9" s="175"/>
      <c r="D9" s="170"/>
      <c r="E9" s="163"/>
      <c r="F9" s="171"/>
    </row>
    <row r="10" spans="2:6" ht="18" customHeight="1">
      <c r="B10" s="86">
        <v>2</v>
      </c>
      <c r="C10" s="176"/>
      <c r="D10" s="172"/>
      <c r="E10" s="164"/>
      <c r="F10" s="171"/>
    </row>
    <row r="11" spans="2:6" ht="18" customHeight="1">
      <c r="B11" s="87" t="s">
        <v>131</v>
      </c>
      <c r="C11" s="177"/>
      <c r="D11" s="172"/>
      <c r="E11" s="164"/>
      <c r="F11" s="171"/>
    </row>
    <row r="12" spans="2:6" ht="18" customHeight="1">
      <c r="B12" s="88" t="s">
        <v>131</v>
      </c>
      <c r="C12" s="177"/>
      <c r="D12" s="172"/>
      <c r="E12" s="164"/>
      <c r="F12" s="171"/>
    </row>
    <row r="13" spans="2:6" ht="18" customHeight="1">
      <c r="B13" s="86" t="s">
        <v>131</v>
      </c>
      <c r="C13" s="177"/>
      <c r="D13" s="172"/>
      <c r="E13" s="164"/>
      <c r="F13" s="171"/>
    </row>
    <row r="14" spans="2:6" ht="18" customHeight="1">
      <c r="B14" s="86" t="s">
        <v>131</v>
      </c>
      <c r="C14" s="176"/>
      <c r="D14" s="173"/>
      <c r="E14" s="164"/>
      <c r="F14" s="171"/>
    </row>
    <row r="15" spans="2:6" ht="18" customHeight="1">
      <c r="B15" s="87" t="s">
        <v>131</v>
      </c>
      <c r="C15" s="177"/>
      <c r="D15" s="173"/>
      <c r="E15" s="164"/>
      <c r="F15" s="171"/>
    </row>
    <row r="16" spans="2:6" ht="18" customHeight="1" thickBot="1">
      <c r="B16" s="88" t="s">
        <v>131</v>
      </c>
      <c r="C16" s="178"/>
      <c r="D16" s="174"/>
      <c r="E16" s="165"/>
      <c r="F16" s="171"/>
    </row>
    <row r="17" spans="2:6" ht="18" customHeight="1" thickBot="1" thickTop="1">
      <c r="B17" s="95" t="s">
        <v>127</v>
      </c>
      <c r="C17" s="96"/>
      <c r="D17" s="161">
        <f>SUM(D9:D16)</f>
        <v>0</v>
      </c>
      <c r="E17" s="97"/>
      <c r="F17" s="9"/>
    </row>
    <row r="18" spans="4:6" ht="18" customHeight="1">
      <c r="D18" s="93"/>
      <c r="F18" s="98" t="s">
        <v>136</v>
      </c>
    </row>
    <row r="19" spans="4:6" ht="18" customHeight="1">
      <c r="D19" s="93"/>
      <c r="E19" s="98"/>
      <c r="F19" s="30"/>
    </row>
    <row r="20" spans="1:6" ht="18" customHeight="1">
      <c r="A20" s="60" t="s">
        <v>132</v>
      </c>
      <c r="B20" s="347" t="s">
        <v>133</v>
      </c>
      <c r="C20" s="347"/>
      <c r="D20" s="347"/>
      <c r="E20" s="347"/>
      <c r="F20" s="347"/>
    </row>
    <row r="21" spans="2:6" s="15" customFormat="1" ht="18" customHeight="1">
      <c r="B21" s="347"/>
      <c r="C21" s="347"/>
      <c r="D21" s="347"/>
      <c r="E21" s="347"/>
      <c r="F21" s="347"/>
    </row>
    <row r="22" spans="2:6" s="15" customFormat="1" ht="18" customHeight="1">
      <c r="B22" s="347"/>
      <c r="C22" s="347"/>
      <c r="D22" s="347"/>
      <c r="E22" s="347"/>
      <c r="F22" s="347"/>
    </row>
    <row r="23" s="15" customFormat="1" ht="18" customHeight="1"/>
    <row r="24" s="15" customFormat="1" ht="18" customHeight="1"/>
    <row r="25" s="15" customFormat="1" ht="18" customHeight="1"/>
    <row r="26" s="15" customFormat="1" ht="18" customHeight="1"/>
    <row r="27" s="15" customFormat="1" ht="18" customHeight="1"/>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sheetData>
  <sheetProtection/>
  <mergeCells count="2">
    <mergeCell ref="B20:F22"/>
    <mergeCell ref="A3:G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F21"/>
  <sheetViews>
    <sheetView view="pageBreakPreview" zoomScale="85" zoomScaleSheetLayoutView="85" zoomScalePageLayoutView="0" workbookViewId="0" topLeftCell="A1">
      <selection activeCell="D12" sqref="D12"/>
    </sheetView>
  </sheetViews>
  <sheetFormatPr defaultColWidth="9.00390625" defaultRowHeight="13.5"/>
  <cols>
    <col min="1" max="1" width="5.125" style="14" customWidth="1"/>
    <col min="2" max="2" width="5.75390625" style="14" customWidth="1"/>
    <col min="3" max="3" width="17.25390625" style="14" bestFit="1" customWidth="1"/>
    <col min="4" max="4" width="13.25390625" style="14" customWidth="1"/>
    <col min="5" max="5" width="39.625" style="14" customWidth="1"/>
    <col min="6" max="6" width="11.75390625" style="14" customWidth="1"/>
    <col min="7" max="7" width="6.25390625" style="14" customWidth="1"/>
    <col min="8" max="16384" width="9.00390625" style="14" customWidth="1"/>
  </cols>
  <sheetData>
    <row r="1" ht="26.25" customHeight="1">
      <c r="F1" s="42" t="s">
        <v>142</v>
      </c>
    </row>
    <row r="2" ht="18.75" customHeight="1"/>
    <row r="3" spans="2:6" ht="18.75" customHeight="1">
      <c r="B3" s="276" t="s">
        <v>307</v>
      </c>
      <c r="C3" s="276"/>
      <c r="D3" s="276"/>
      <c r="E3" s="276"/>
      <c r="F3" s="276"/>
    </row>
    <row r="4" spans="2:6" ht="18.75" customHeight="1">
      <c r="B4" s="276"/>
      <c r="C4" s="276"/>
      <c r="D4" s="276"/>
      <c r="E4" s="276"/>
      <c r="F4" s="276"/>
    </row>
    <row r="5" ht="21" customHeight="1">
      <c r="F5" s="138" t="str">
        <f>IF('表紙'!$G$8="","会社名",'表紙'!$G$8)</f>
        <v>会社名</v>
      </c>
    </row>
    <row r="6" ht="24.75" customHeight="1"/>
    <row r="7" spans="4:6" ht="18" thickBot="1">
      <c r="D7" s="45"/>
      <c r="E7" s="45"/>
      <c r="F7" s="84"/>
    </row>
    <row r="8" spans="2:6" ht="45" customHeight="1" thickBot="1">
      <c r="B8" s="80"/>
      <c r="C8" s="81" t="s">
        <v>143</v>
      </c>
      <c r="D8" s="40" t="s">
        <v>144</v>
      </c>
      <c r="E8" s="40" t="s">
        <v>145</v>
      </c>
      <c r="F8" s="33" t="s">
        <v>146</v>
      </c>
    </row>
    <row r="9" spans="2:6" ht="18" customHeight="1" thickTop="1">
      <c r="B9" s="82">
        <v>1</v>
      </c>
      <c r="C9" s="179"/>
      <c r="D9" s="180"/>
      <c r="E9" s="181"/>
      <c r="F9" s="182"/>
    </row>
    <row r="10" spans="2:6" ht="18" customHeight="1">
      <c r="B10" s="86">
        <v>2</v>
      </c>
      <c r="C10" s="183"/>
      <c r="D10" s="184"/>
      <c r="E10" s="185"/>
      <c r="F10" s="186"/>
    </row>
    <row r="11" spans="2:6" ht="18" customHeight="1">
      <c r="B11" s="87" t="s">
        <v>131</v>
      </c>
      <c r="C11" s="183"/>
      <c r="D11" s="184"/>
      <c r="E11" s="185"/>
      <c r="F11" s="186"/>
    </row>
    <row r="12" spans="2:6" ht="18" customHeight="1">
      <c r="B12" s="88" t="s">
        <v>131</v>
      </c>
      <c r="C12" s="183"/>
      <c r="D12" s="184"/>
      <c r="E12" s="185"/>
      <c r="F12" s="186"/>
    </row>
    <row r="13" spans="2:6" ht="18" customHeight="1">
      <c r="B13" s="86" t="s">
        <v>131</v>
      </c>
      <c r="C13" s="183"/>
      <c r="D13" s="184"/>
      <c r="E13" s="185"/>
      <c r="F13" s="186"/>
    </row>
    <row r="14" spans="2:6" ht="18" customHeight="1">
      <c r="B14" s="86" t="s">
        <v>131</v>
      </c>
      <c r="C14" s="183"/>
      <c r="D14" s="184"/>
      <c r="E14" s="185"/>
      <c r="F14" s="186"/>
    </row>
    <row r="15" spans="2:6" ht="18" customHeight="1">
      <c r="B15" s="87" t="s">
        <v>131</v>
      </c>
      <c r="C15" s="183"/>
      <c r="D15" s="184"/>
      <c r="E15" s="185"/>
      <c r="F15" s="186"/>
    </row>
    <row r="16" spans="2:6" ht="18" customHeight="1" thickBot="1">
      <c r="B16" s="89" t="s">
        <v>131</v>
      </c>
      <c r="C16" s="187"/>
      <c r="D16" s="188"/>
      <c r="E16" s="189"/>
      <c r="F16" s="190"/>
    </row>
    <row r="17" spans="2:6" ht="18" customHeight="1" thickBot="1" thickTop="1">
      <c r="B17" s="90" t="s">
        <v>127</v>
      </c>
      <c r="C17" s="92"/>
      <c r="D17" s="162">
        <f>SUM(D9:D16)</f>
        <v>0</v>
      </c>
      <c r="E17" s="83"/>
      <c r="F17" s="34"/>
    </row>
    <row r="18" spans="4:6" ht="18" customHeight="1">
      <c r="D18" s="93"/>
      <c r="E18" s="93"/>
      <c r="F18" s="30"/>
    </row>
    <row r="19" spans="1:6" ht="18" customHeight="1">
      <c r="A19" s="60" t="s">
        <v>132</v>
      </c>
      <c r="B19" s="347" t="s">
        <v>147</v>
      </c>
      <c r="C19" s="347"/>
      <c r="D19" s="347"/>
      <c r="E19" s="347"/>
      <c r="F19" s="347"/>
    </row>
    <row r="20" spans="2:6" s="15" customFormat="1" ht="18" customHeight="1">
      <c r="B20" s="347"/>
      <c r="C20" s="347"/>
      <c r="D20" s="347"/>
      <c r="E20" s="347"/>
      <c r="F20" s="347"/>
    </row>
    <row r="21" spans="2:6" s="15" customFormat="1" ht="18" customHeight="1">
      <c r="B21" s="347"/>
      <c r="C21" s="347"/>
      <c r="D21" s="347"/>
      <c r="E21" s="347"/>
      <c r="F21" s="347"/>
    </row>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sheetData>
  <sheetProtection/>
  <mergeCells count="2">
    <mergeCell ref="B3:F4"/>
    <mergeCell ref="B19:F2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3" r:id="rId1"/>
  <colBreaks count="1" manualBreakCount="1">
    <brk id="6" max="25" man="1"/>
  </colBreaks>
</worksheet>
</file>

<file path=xl/worksheets/sheet13.xml><?xml version="1.0" encoding="utf-8"?>
<worksheet xmlns="http://schemas.openxmlformats.org/spreadsheetml/2006/main" xmlns:r="http://schemas.openxmlformats.org/officeDocument/2006/relationships">
  <sheetPr>
    <pageSetUpPr fitToPage="1"/>
  </sheetPr>
  <dimension ref="A1:H22"/>
  <sheetViews>
    <sheetView view="pageBreakPreview" zoomScale="90" zoomScaleSheetLayoutView="90" zoomScalePageLayoutView="0" workbookViewId="0" topLeftCell="A1">
      <selection activeCell="E15" sqref="E15"/>
    </sheetView>
  </sheetViews>
  <sheetFormatPr defaultColWidth="9.00390625" defaultRowHeight="13.5"/>
  <cols>
    <col min="1" max="1" width="5.125" style="14" customWidth="1"/>
    <col min="2" max="2" width="5.75390625" style="14" customWidth="1"/>
    <col min="3" max="3" width="14.625" style="14" customWidth="1"/>
    <col min="4" max="4" width="17.25390625" style="14" bestFit="1" customWidth="1"/>
    <col min="5" max="5" width="13.25390625" style="14" customWidth="1"/>
    <col min="6" max="6" width="25.625" style="14" customWidth="1"/>
    <col min="7" max="7" width="11.75390625" style="14" customWidth="1"/>
    <col min="8" max="8" width="2.875" style="14" customWidth="1"/>
    <col min="9" max="9" width="6.25390625" style="14" customWidth="1"/>
    <col min="10" max="16384" width="9.00390625" style="14" customWidth="1"/>
  </cols>
  <sheetData>
    <row r="1" ht="26.25" customHeight="1">
      <c r="G1" s="42" t="s">
        <v>148</v>
      </c>
    </row>
    <row r="2" ht="18.75" customHeight="1"/>
    <row r="3" spans="1:8" ht="18.75" customHeight="1">
      <c r="A3" s="276" t="s">
        <v>308</v>
      </c>
      <c r="B3" s="276"/>
      <c r="C3" s="276"/>
      <c r="D3" s="276"/>
      <c r="E3" s="276"/>
      <c r="F3" s="276"/>
      <c r="G3" s="276"/>
      <c r="H3" s="276"/>
    </row>
    <row r="4" spans="1:8" ht="18.75" customHeight="1">
      <c r="A4" s="276"/>
      <c r="B4" s="276"/>
      <c r="C4" s="276"/>
      <c r="D4" s="276"/>
      <c r="E4" s="276"/>
      <c r="F4" s="276"/>
      <c r="G4" s="276"/>
      <c r="H4" s="276"/>
    </row>
    <row r="5" ht="21" customHeight="1">
      <c r="G5" s="138" t="str">
        <f>IF('表紙'!$G$8="","会社名",'表紙'!$G$8)</f>
        <v>会社名</v>
      </c>
    </row>
    <row r="6" ht="24.75" customHeight="1"/>
    <row r="7" spans="5:7" ht="18" thickBot="1">
      <c r="E7" s="45"/>
      <c r="F7" s="45"/>
      <c r="G7" s="84"/>
    </row>
    <row r="8" spans="2:7" ht="45" customHeight="1" thickBot="1">
      <c r="B8" s="80"/>
      <c r="C8" s="85" t="s">
        <v>172</v>
      </c>
      <c r="D8" s="81" t="s">
        <v>149</v>
      </c>
      <c r="E8" s="40" t="s">
        <v>144</v>
      </c>
      <c r="F8" s="40" t="s">
        <v>145</v>
      </c>
      <c r="G8" s="33" t="s">
        <v>146</v>
      </c>
    </row>
    <row r="9" spans="2:7" ht="18" customHeight="1" thickTop="1">
      <c r="B9" s="82">
        <v>1</v>
      </c>
      <c r="C9" s="191"/>
      <c r="D9" s="179"/>
      <c r="E9" s="180"/>
      <c r="F9" s="181"/>
      <c r="G9" s="182"/>
    </row>
    <row r="10" spans="2:7" ht="18" customHeight="1">
      <c r="B10" s="86">
        <v>2</v>
      </c>
      <c r="C10" s="192"/>
      <c r="D10" s="183"/>
      <c r="E10" s="184"/>
      <c r="F10" s="185"/>
      <c r="G10" s="186"/>
    </row>
    <row r="11" spans="2:7" ht="18" customHeight="1">
      <c r="B11" s="87" t="s">
        <v>131</v>
      </c>
      <c r="C11" s="193"/>
      <c r="D11" s="183"/>
      <c r="E11" s="184"/>
      <c r="F11" s="185"/>
      <c r="G11" s="186"/>
    </row>
    <row r="12" spans="2:7" ht="18" customHeight="1">
      <c r="B12" s="88" t="s">
        <v>131</v>
      </c>
      <c r="C12" s="194"/>
      <c r="D12" s="183"/>
      <c r="E12" s="184"/>
      <c r="F12" s="185"/>
      <c r="G12" s="186"/>
    </row>
    <row r="13" spans="2:7" ht="18" customHeight="1">
      <c r="B13" s="86" t="s">
        <v>131</v>
      </c>
      <c r="C13" s="192"/>
      <c r="D13" s="183"/>
      <c r="E13" s="184"/>
      <c r="F13" s="185"/>
      <c r="G13" s="186"/>
    </row>
    <row r="14" spans="2:7" ht="18" customHeight="1">
      <c r="B14" s="86" t="s">
        <v>131</v>
      </c>
      <c r="C14" s="192"/>
      <c r="D14" s="183"/>
      <c r="E14" s="184"/>
      <c r="F14" s="185"/>
      <c r="G14" s="186"/>
    </row>
    <row r="15" spans="2:7" ht="18" customHeight="1">
      <c r="B15" s="87" t="s">
        <v>131</v>
      </c>
      <c r="C15" s="193"/>
      <c r="D15" s="183"/>
      <c r="E15" s="184"/>
      <c r="F15" s="185"/>
      <c r="G15" s="186"/>
    </row>
    <row r="16" spans="2:7" ht="18" customHeight="1" thickBot="1">
      <c r="B16" s="89" t="s">
        <v>131</v>
      </c>
      <c r="C16" s="195"/>
      <c r="D16" s="187"/>
      <c r="E16" s="188"/>
      <c r="F16" s="189"/>
      <c r="G16" s="190"/>
    </row>
    <row r="17" spans="2:7" ht="18" customHeight="1" thickBot="1" thickTop="1">
      <c r="B17" s="90" t="s">
        <v>127</v>
      </c>
      <c r="C17" s="91"/>
      <c r="D17" s="92"/>
      <c r="E17" s="162">
        <f>SUM(E9:E16)</f>
        <v>0</v>
      </c>
      <c r="F17" s="83"/>
      <c r="G17" s="34"/>
    </row>
    <row r="18" spans="2:7" ht="18" customHeight="1">
      <c r="B18" s="27"/>
      <c r="C18" s="27"/>
      <c r="D18" s="27"/>
      <c r="E18" s="27"/>
      <c r="F18" s="93" t="s">
        <v>150</v>
      </c>
      <c r="G18" s="30"/>
    </row>
    <row r="19" spans="5:7" ht="18" customHeight="1">
      <c r="E19" s="93"/>
      <c r="G19" s="30"/>
    </row>
    <row r="20" spans="1:8" ht="18" customHeight="1">
      <c r="A20" s="60" t="s">
        <v>132</v>
      </c>
      <c r="B20" s="347" t="s">
        <v>147</v>
      </c>
      <c r="C20" s="347"/>
      <c r="D20" s="347"/>
      <c r="E20" s="347"/>
      <c r="F20" s="347"/>
      <c r="G20" s="347"/>
      <c r="H20" s="60"/>
    </row>
    <row r="21" spans="2:7" s="15" customFormat="1" ht="18" customHeight="1">
      <c r="B21" s="347"/>
      <c r="C21" s="347"/>
      <c r="D21" s="347"/>
      <c r="E21" s="347"/>
      <c r="F21" s="347"/>
      <c r="G21" s="347"/>
    </row>
    <row r="22" spans="2:7" s="15" customFormat="1" ht="18" customHeight="1">
      <c r="B22" s="347"/>
      <c r="C22" s="347"/>
      <c r="D22" s="347"/>
      <c r="E22" s="347"/>
      <c r="F22" s="347"/>
      <c r="G22" s="347"/>
    </row>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sheetData>
  <sheetProtection/>
  <mergeCells count="2">
    <mergeCell ref="B20:G22"/>
    <mergeCell ref="A3:H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colBreaks count="1" manualBreakCount="1">
    <brk id="8" max="25" man="1"/>
  </colBreaks>
</worksheet>
</file>

<file path=xl/worksheets/sheet14.xml><?xml version="1.0" encoding="utf-8"?>
<worksheet xmlns="http://schemas.openxmlformats.org/spreadsheetml/2006/main" xmlns:r="http://schemas.openxmlformats.org/officeDocument/2006/relationships">
  <sheetPr>
    <pageSetUpPr fitToPage="1"/>
  </sheetPr>
  <dimension ref="A1:T33"/>
  <sheetViews>
    <sheetView view="pageBreakPreview" zoomScaleSheetLayoutView="100" zoomScalePageLayoutView="0" workbookViewId="0" topLeftCell="A4">
      <selection activeCell="A15" sqref="A15:B15"/>
    </sheetView>
  </sheetViews>
  <sheetFormatPr defaultColWidth="9.00390625" defaultRowHeight="13.5"/>
  <cols>
    <col min="1" max="1" width="23.00390625" style="14" customWidth="1"/>
    <col min="2" max="2" width="5.00390625" style="14" customWidth="1"/>
    <col min="3" max="5" width="7.00390625" style="14" customWidth="1"/>
    <col min="6" max="6" width="5.125" style="14" customWidth="1"/>
    <col min="7" max="7" width="2.375" style="14" customWidth="1"/>
    <col min="8" max="11" width="6.25390625" style="14" customWidth="1"/>
    <col min="12" max="12" width="2.375" style="14" customWidth="1"/>
    <col min="13" max="13" width="3.25390625" style="14" customWidth="1"/>
    <col min="14" max="18" width="6.25390625" style="14" customWidth="1"/>
    <col min="19" max="19" width="4.75390625" style="14" customWidth="1"/>
    <col min="20" max="20" width="3.125" style="14" customWidth="1"/>
    <col min="21" max="21" width="6.25390625" style="14" customWidth="1"/>
    <col min="22" max="16384" width="9.00390625" style="14" customWidth="1"/>
  </cols>
  <sheetData>
    <row r="1" spans="18:19" ht="26.25" customHeight="1">
      <c r="R1" s="157"/>
      <c r="S1" s="158" t="s">
        <v>153</v>
      </c>
    </row>
    <row r="2" spans="1:20" ht="18.75" customHeight="1">
      <c r="A2" s="276" t="s">
        <v>309</v>
      </c>
      <c r="B2" s="276"/>
      <c r="C2" s="276"/>
      <c r="D2" s="276"/>
      <c r="E2" s="276"/>
      <c r="F2" s="276"/>
      <c r="G2" s="276"/>
      <c r="H2" s="276"/>
      <c r="I2" s="276"/>
      <c r="J2" s="276"/>
      <c r="K2" s="276"/>
      <c r="L2" s="276"/>
      <c r="M2" s="276"/>
      <c r="N2" s="276"/>
      <c r="O2" s="276"/>
      <c r="P2" s="276"/>
      <c r="Q2" s="276"/>
      <c r="R2" s="276"/>
      <c r="S2" s="276"/>
      <c r="T2" s="276"/>
    </row>
    <row r="3" spans="1:20" ht="18.75" customHeight="1">
      <c r="A3" s="276"/>
      <c r="B3" s="276"/>
      <c r="C3" s="276"/>
      <c r="D3" s="276"/>
      <c r="E3" s="276"/>
      <c r="F3" s="276"/>
      <c r="G3" s="276"/>
      <c r="H3" s="276"/>
      <c r="I3" s="276"/>
      <c r="J3" s="276"/>
      <c r="K3" s="276"/>
      <c r="L3" s="276"/>
      <c r="M3" s="276"/>
      <c r="N3" s="276"/>
      <c r="O3" s="276"/>
      <c r="P3" s="276"/>
      <c r="Q3" s="276"/>
      <c r="R3" s="276"/>
      <c r="S3" s="276"/>
      <c r="T3" s="276"/>
    </row>
    <row r="4" spans="1:20" ht="18.75" customHeight="1">
      <c r="A4" s="59"/>
      <c r="B4" s="59"/>
      <c r="C4" s="59"/>
      <c r="D4" s="59"/>
      <c r="E4" s="59"/>
      <c r="F4" s="59"/>
      <c r="G4" s="59"/>
      <c r="H4" s="59"/>
      <c r="I4" s="59"/>
      <c r="J4" s="59"/>
      <c r="K4" s="59"/>
      <c r="L4" s="59"/>
      <c r="M4" s="59"/>
      <c r="N4" s="59"/>
      <c r="O4" s="59"/>
      <c r="P4" s="59"/>
      <c r="Q4" s="59"/>
      <c r="R4" s="59"/>
      <c r="S4" s="59"/>
      <c r="T4" s="59"/>
    </row>
    <row r="5" ht="21" customHeight="1">
      <c r="T5" s="138" t="str">
        <f>IF('表紙'!$G$8="","会社名",'表紙'!$G$8)</f>
        <v>会社名</v>
      </c>
    </row>
    <row r="6" ht="21" customHeight="1"/>
    <row r="7" spans="1:18" ht="18" customHeight="1">
      <c r="A7" s="61" t="s">
        <v>154</v>
      </c>
      <c r="B7" s="61"/>
      <c r="C7" s="61"/>
      <c r="D7" s="61"/>
      <c r="E7" s="61"/>
      <c r="F7" s="61"/>
      <c r="G7" s="61"/>
      <c r="H7" s="61"/>
      <c r="I7" s="61"/>
      <c r="J7" s="61"/>
      <c r="K7" s="61"/>
      <c r="L7" s="61"/>
      <c r="M7" s="61"/>
      <c r="N7" s="61"/>
      <c r="O7" s="61"/>
      <c r="P7" s="61"/>
      <c r="Q7" s="61"/>
      <c r="R7" s="61"/>
    </row>
    <row r="8" spans="1:18" ht="18" customHeight="1">
      <c r="A8" s="61" t="s">
        <v>157</v>
      </c>
      <c r="H8" s="61"/>
      <c r="I8" s="61"/>
      <c r="J8" s="61"/>
      <c r="K8" s="61"/>
      <c r="L8" s="61"/>
      <c r="M8" s="61"/>
      <c r="N8" s="61"/>
      <c r="O8" s="61"/>
      <c r="P8" s="61"/>
      <c r="Q8" s="61"/>
      <c r="R8" s="61"/>
    </row>
    <row r="9" spans="1:18" ht="18" customHeight="1" thickBot="1">
      <c r="A9" s="61"/>
      <c r="B9" s="62"/>
      <c r="C9" s="62"/>
      <c r="D9" s="62"/>
      <c r="E9" s="62"/>
      <c r="F9" s="62"/>
      <c r="G9" s="62"/>
      <c r="H9" s="62"/>
      <c r="I9" s="62"/>
      <c r="J9" s="62"/>
      <c r="K9" s="63"/>
      <c r="L9" s="62"/>
      <c r="M9" s="62"/>
      <c r="N9" s="61"/>
      <c r="O9" s="61"/>
      <c r="P9" s="61"/>
      <c r="Q9" s="61"/>
      <c r="R9" s="61"/>
    </row>
    <row r="10" spans="1:20" ht="24" customHeight="1" thickTop="1">
      <c r="A10" s="359" t="s">
        <v>295</v>
      </c>
      <c r="B10" s="64"/>
      <c r="C10" s="352" t="s">
        <v>158</v>
      </c>
      <c r="D10" s="352"/>
      <c r="E10" s="352"/>
      <c r="F10" s="352"/>
      <c r="G10" s="65"/>
      <c r="H10" s="352" t="s">
        <v>159</v>
      </c>
      <c r="I10" s="352"/>
      <c r="J10" s="352"/>
      <c r="K10" s="352"/>
      <c r="L10" s="352" t="s">
        <v>155</v>
      </c>
      <c r="M10" s="352"/>
      <c r="N10" s="361" t="s">
        <v>160</v>
      </c>
      <c r="O10" s="361"/>
      <c r="P10" s="361"/>
      <c r="Q10" s="361"/>
      <c r="R10" s="361"/>
      <c r="S10" s="66"/>
      <c r="T10" s="31"/>
    </row>
    <row r="11" spans="1:20" ht="24" customHeight="1" thickBot="1">
      <c r="A11" s="360"/>
      <c r="B11" s="67"/>
      <c r="C11" s="353"/>
      <c r="D11" s="353"/>
      <c r="E11" s="353"/>
      <c r="F11" s="353"/>
      <c r="G11" s="32"/>
      <c r="H11" s="353"/>
      <c r="I11" s="353"/>
      <c r="J11" s="353"/>
      <c r="K11" s="353"/>
      <c r="L11" s="353"/>
      <c r="M11" s="353"/>
      <c r="N11" s="362" t="s">
        <v>161</v>
      </c>
      <c r="O11" s="362"/>
      <c r="P11" s="362"/>
      <c r="Q11" s="362"/>
      <c r="R11" s="362"/>
      <c r="S11" s="68"/>
      <c r="T11" s="69"/>
    </row>
    <row r="12" spans="1:20" ht="18.75" customHeight="1" thickTop="1">
      <c r="A12" s="29"/>
      <c r="B12" s="70"/>
      <c r="C12" s="29"/>
      <c r="D12" s="29"/>
      <c r="E12" s="29"/>
      <c r="F12" s="29"/>
      <c r="G12" s="29"/>
      <c r="H12" s="29"/>
      <c r="I12" s="29"/>
      <c r="J12" s="29"/>
      <c r="K12" s="29"/>
      <c r="L12" s="71"/>
      <c r="M12" s="71"/>
      <c r="N12" s="27"/>
      <c r="O12" s="27"/>
      <c r="P12" s="27"/>
      <c r="Q12" s="27"/>
      <c r="R12" s="27"/>
      <c r="S12" s="63"/>
      <c r="T12" s="72"/>
    </row>
    <row r="13" spans="8:20" ht="18" thickBot="1">
      <c r="H13" s="45"/>
      <c r="I13" s="45"/>
      <c r="J13" s="45"/>
      <c r="K13" s="45"/>
      <c r="L13" s="45"/>
      <c r="M13" s="45"/>
      <c r="N13" s="45"/>
      <c r="O13" s="45"/>
      <c r="P13" s="45"/>
      <c r="Q13" s="45"/>
      <c r="R13" s="45"/>
      <c r="S13" s="45"/>
      <c r="T13" s="73"/>
    </row>
    <row r="14" spans="1:20" ht="54" customHeight="1" thickBot="1">
      <c r="A14" s="349" t="s">
        <v>169</v>
      </c>
      <c r="B14" s="350"/>
      <c r="C14" s="350" t="s">
        <v>170</v>
      </c>
      <c r="D14" s="350"/>
      <c r="E14" s="350"/>
      <c r="F14" s="350"/>
      <c r="G14" s="350" t="s">
        <v>171</v>
      </c>
      <c r="H14" s="350"/>
      <c r="I14" s="350"/>
      <c r="J14" s="350"/>
      <c r="K14" s="350"/>
      <c r="L14" s="365" t="s">
        <v>320</v>
      </c>
      <c r="M14" s="365"/>
      <c r="N14" s="365"/>
      <c r="O14" s="365"/>
      <c r="P14" s="365"/>
      <c r="Q14" s="350" t="s">
        <v>293</v>
      </c>
      <c r="R14" s="350"/>
      <c r="S14" s="350"/>
      <c r="T14" s="354"/>
    </row>
    <row r="15" spans="1:20" ht="30" customHeight="1" thickBot="1" thickTop="1">
      <c r="A15" s="355"/>
      <c r="B15" s="356"/>
      <c r="C15" s="351">
        <v>28601544</v>
      </c>
      <c r="D15" s="351"/>
      <c r="E15" s="351"/>
      <c r="F15" s="351"/>
      <c r="G15" s="348">
        <f>'表紙'!A31</f>
        <v>0</v>
      </c>
      <c r="H15" s="348"/>
      <c r="I15" s="348"/>
      <c r="J15" s="348"/>
      <c r="K15" s="348"/>
      <c r="L15" s="351">
        <v>851410025</v>
      </c>
      <c r="M15" s="351"/>
      <c r="N15" s="351"/>
      <c r="O15" s="351"/>
      <c r="P15" s="351"/>
      <c r="Q15" s="363">
        <f>IF(ISERROR(A15-C15*G15/L15),"",(A15-C15*G15/(L15)))</f>
        <v>0</v>
      </c>
      <c r="R15" s="363"/>
      <c r="S15" s="363"/>
      <c r="T15" s="364"/>
    </row>
    <row r="16" spans="1:20" ht="18" customHeight="1">
      <c r="A16" s="27"/>
      <c r="B16" s="27"/>
      <c r="C16" s="27"/>
      <c r="D16" s="27"/>
      <c r="E16" s="27"/>
      <c r="F16" s="27"/>
      <c r="G16" s="27"/>
      <c r="H16" s="27"/>
      <c r="I16" s="27"/>
      <c r="J16" s="27"/>
      <c r="K16" s="27"/>
      <c r="L16" s="27"/>
      <c r="M16" s="27"/>
      <c r="N16" s="27"/>
      <c r="O16" s="27"/>
      <c r="P16" s="27"/>
      <c r="Q16" s="27"/>
      <c r="R16" s="27"/>
      <c r="S16" s="27"/>
      <c r="T16" s="27"/>
    </row>
    <row r="17" spans="1:20" ht="18" customHeight="1">
      <c r="A17" s="27"/>
      <c r="B17" s="27"/>
      <c r="C17" s="27"/>
      <c r="D17" s="27"/>
      <c r="E17" s="27"/>
      <c r="F17" s="27"/>
      <c r="G17" s="27"/>
      <c r="H17" s="27"/>
      <c r="I17" s="27"/>
      <c r="J17" s="27"/>
      <c r="K17" s="27"/>
      <c r="L17" s="27"/>
      <c r="M17" s="27"/>
      <c r="N17" s="27"/>
      <c r="O17" s="27"/>
      <c r="P17" s="27"/>
      <c r="Q17" s="27"/>
      <c r="R17" s="27"/>
      <c r="S17" s="27"/>
      <c r="T17" s="27"/>
    </row>
    <row r="18" spans="1:20" ht="18" customHeight="1">
      <c r="A18" s="27"/>
      <c r="B18" s="27"/>
      <c r="C18" s="27"/>
      <c r="D18" s="27"/>
      <c r="E18" s="27"/>
      <c r="F18" s="27"/>
      <c r="G18" s="27"/>
      <c r="H18" s="27"/>
      <c r="I18" s="27"/>
      <c r="J18" s="27"/>
      <c r="K18" s="27"/>
      <c r="L18" s="27"/>
      <c r="M18" s="27"/>
      <c r="N18" s="27"/>
      <c r="O18" s="27"/>
      <c r="P18" s="27"/>
      <c r="Q18" s="27"/>
      <c r="R18" s="27"/>
      <c r="S18" s="27"/>
      <c r="T18" s="27"/>
    </row>
    <row r="19" spans="1:20" ht="18" customHeight="1">
      <c r="A19" s="74" t="s">
        <v>297</v>
      </c>
      <c r="B19" s="75"/>
      <c r="C19" s="75"/>
      <c r="D19" s="75"/>
      <c r="E19" s="75"/>
      <c r="F19" s="75"/>
      <c r="G19" s="75"/>
      <c r="H19" s="75"/>
      <c r="I19" s="75"/>
      <c r="J19" s="75"/>
      <c r="K19" s="75"/>
      <c r="L19" s="75"/>
      <c r="M19" s="75"/>
      <c r="N19" s="75"/>
      <c r="O19" s="75"/>
      <c r="P19" s="75"/>
      <c r="Q19" s="75"/>
      <c r="R19" s="75"/>
      <c r="S19" s="75"/>
      <c r="T19" s="75"/>
    </row>
    <row r="20" spans="1:20" ht="18" customHeight="1">
      <c r="A20" s="74" t="s">
        <v>156</v>
      </c>
      <c r="H20" s="75"/>
      <c r="I20" s="75"/>
      <c r="J20" s="75"/>
      <c r="K20" s="75"/>
      <c r="L20" s="75"/>
      <c r="M20" s="75"/>
      <c r="N20" s="75"/>
      <c r="O20" s="75"/>
      <c r="P20" s="75"/>
      <c r="Q20" s="75"/>
      <c r="R20" s="75"/>
      <c r="S20" s="75"/>
      <c r="T20" s="75"/>
    </row>
    <row r="21" spans="1:20" ht="18" customHeight="1" thickBot="1">
      <c r="A21" s="74"/>
      <c r="B21" s="75"/>
      <c r="C21" s="75"/>
      <c r="D21" s="75"/>
      <c r="E21" s="75"/>
      <c r="F21" s="75"/>
      <c r="G21" s="75"/>
      <c r="H21" s="75"/>
      <c r="I21" s="75"/>
      <c r="J21" s="75"/>
      <c r="K21" s="75"/>
      <c r="L21" s="75"/>
      <c r="M21" s="75"/>
      <c r="N21" s="75"/>
      <c r="O21" s="75"/>
      <c r="P21" s="75"/>
      <c r="Q21" s="75"/>
      <c r="R21" s="75"/>
      <c r="S21" s="75"/>
      <c r="T21" s="75"/>
    </row>
    <row r="22" spans="1:20" ht="24" customHeight="1" thickTop="1">
      <c r="A22" s="368" t="s">
        <v>296</v>
      </c>
      <c r="B22" s="369"/>
      <c r="C22" s="369"/>
      <c r="D22" s="369"/>
      <c r="E22" s="369"/>
      <c r="F22" s="369"/>
      <c r="G22" s="369"/>
      <c r="H22" s="369"/>
      <c r="I22" s="369"/>
      <c r="J22" s="369"/>
      <c r="K22" s="369"/>
      <c r="L22" s="369"/>
      <c r="M22" s="369"/>
      <c r="N22" s="369"/>
      <c r="O22" s="369"/>
      <c r="P22" s="369"/>
      <c r="Q22" s="369"/>
      <c r="R22" s="369"/>
      <c r="S22" s="369"/>
      <c r="T22" s="370"/>
    </row>
    <row r="23" spans="1:20" ht="24" customHeight="1" thickBot="1">
      <c r="A23" s="371"/>
      <c r="B23" s="372"/>
      <c r="C23" s="372"/>
      <c r="D23" s="372"/>
      <c r="E23" s="372"/>
      <c r="F23" s="372"/>
      <c r="G23" s="372"/>
      <c r="H23" s="372"/>
      <c r="I23" s="372"/>
      <c r="J23" s="372"/>
      <c r="K23" s="372"/>
      <c r="L23" s="372"/>
      <c r="M23" s="372"/>
      <c r="N23" s="372"/>
      <c r="O23" s="372"/>
      <c r="P23" s="372"/>
      <c r="Q23" s="372"/>
      <c r="R23" s="372"/>
      <c r="S23" s="372"/>
      <c r="T23" s="373"/>
    </row>
    <row r="24" spans="2:20" ht="18" customHeight="1" thickBot="1" thickTop="1">
      <c r="B24" s="75"/>
      <c r="C24" s="75"/>
      <c r="D24" s="75"/>
      <c r="E24" s="75"/>
      <c r="F24" s="75"/>
      <c r="G24" s="75"/>
      <c r="H24" s="75"/>
      <c r="I24" s="75"/>
      <c r="J24" s="75"/>
      <c r="K24" s="75"/>
      <c r="L24" s="75"/>
      <c r="M24" s="75"/>
      <c r="N24" s="75"/>
      <c r="O24" s="75"/>
      <c r="P24" s="75"/>
      <c r="Q24" s="75"/>
      <c r="R24" s="75"/>
      <c r="S24" s="75"/>
      <c r="T24" s="75"/>
    </row>
    <row r="25" spans="1:16" ht="54" customHeight="1" thickBot="1">
      <c r="A25" s="304" t="s">
        <v>293</v>
      </c>
      <c r="B25" s="374"/>
      <c r="C25" s="305"/>
      <c r="D25" s="357" t="s">
        <v>319</v>
      </c>
      <c r="E25" s="358"/>
      <c r="F25" s="358"/>
      <c r="G25" s="358"/>
      <c r="H25" s="358"/>
      <c r="I25" s="358"/>
      <c r="J25" s="350" t="s">
        <v>294</v>
      </c>
      <c r="K25" s="350"/>
      <c r="L25" s="350"/>
      <c r="M25" s="350"/>
      <c r="N25" s="350"/>
      <c r="O25" s="354"/>
      <c r="P25" s="28"/>
    </row>
    <row r="26" spans="1:16" ht="30" customHeight="1" thickBot="1" thickTop="1">
      <c r="A26" s="375">
        <f>Q15</f>
        <v>0</v>
      </c>
      <c r="B26" s="376"/>
      <c r="C26" s="376"/>
      <c r="D26" s="377">
        <v>0.000567</v>
      </c>
      <c r="E26" s="378"/>
      <c r="F26" s="378"/>
      <c r="G26" s="378"/>
      <c r="H26" s="378"/>
      <c r="I26" s="378"/>
      <c r="J26" s="366">
        <f>IF(A15="","",(A26*D26))</f>
      </c>
      <c r="K26" s="366"/>
      <c r="L26" s="366"/>
      <c r="M26" s="366"/>
      <c r="N26" s="366"/>
      <c r="O26" s="367"/>
      <c r="P26" s="28"/>
    </row>
    <row r="27" spans="1:18" ht="18" customHeight="1">
      <c r="A27" s="75"/>
      <c r="B27" s="75"/>
      <c r="C27" s="75"/>
      <c r="D27" s="75"/>
      <c r="E27" s="75"/>
      <c r="F27" s="75"/>
      <c r="G27" s="75"/>
      <c r="H27" s="75"/>
      <c r="I27" s="75"/>
      <c r="J27" s="75"/>
      <c r="K27" s="75"/>
      <c r="L27" s="75"/>
      <c r="M27" s="75"/>
      <c r="N27" s="75"/>
      <c r="O27" s="75"/>
      <c r="P27" s="75"/>
      <c r="Q27" s="75"/>
      <c r="R27" s="75"/>
    </row>
    <row r="28" spans="3:20" ht="18" customHeight="1">
      <c r="C28" s="75"/>
      <c r="D28" s="75"/>
      <c r="E28" s="75"/>
      <c r="F28" s="75"/>
      <c r="G28" s="75"/>
      <c r="H28" s="75"/>
      <c r="I28" s="75"/>
      <c r="J28" s="75"/>
      <c r="K28" s="75"/>
      <c r="L28" s="75"/>
      <c r="M28" s="75"/>
      <c r="N28" s="75"/>
      <c r="O28" s="75"/>
      <c r="P28" s="75"/>
      <c r="Q28" s="75"/>
      <c r="R28" s="75"/>
      <c r="S28" s="75"/>
      <c r="T28" s="75"/>
    </row>
    <row r="29" spans="3:20" ht="18" customHeight="1">
      <c r="C29" s="75"/>
      <c r="D29" s="75"/>
      <c r="E29" s="75"/>
      <c r="F29" s="75"/>
      <c r="G29" s="75"/>
      <c r="H29" s="75"/>
      <c r="I29" s="75"/>
      <c r="J29" s="75"/>
      <c r="K29" s="75"/>
      <c r="L29" s="75"/>
      <c r="M29" s="75"/>
      <c r="N29" s="75"/>
      <c r="O29" s="75"/>
      <c r="P29" s="75"/>
      <c r="Q29" s="75"/>
      <c r="R29" s="75"/>
      <c r="S29" s="75"/>
      <c r="T29" s="75"/>
    </row>
    <row r="30" spans="3:20" ht="18" customHeight="1">
      <c r="C30" s="75"/>
      <c r="D30" s="75"/>
      <c r="E30" s="75"/>
      <c r="F30" s="75"/>
      <c r="G30" s="75"/>
      <c r="H30" s="75"/>
      <c r="I30" s="75"/>
      <c r="J30" s="75"/>
      <c r="K30" s="75"/>
      <c r="L30" s="75"/>
      <c r="M30" s="75"/>
      <c r="N30" s="75"/>
      <c r="O30" s="75"/>
      <c r="P30" s="75"/>
      <c r="Q30" s="75"/>
      <c r="R30" s="75"/>
      <c r="S30" s="75"/>
      <c r="T30" s="75"/>
    </row>
    <row r="31" spans="8:20" ht="18" customHeight="1">
      <c r="H31" s="63"/>
      <c r="I31" s="63"/>
      <c r="J31" s="63"/>
      <c r="K31" s="63"/>
      <c r="L31" s="63"/>
      <c r="M31" s="63"/>
      <c r="N31" s="63"/>
      <c r="O31" s="63"/>
      <c r="P31" s="63"/>
      <c r="Q31" s="63"/>
      <c r="R31" s="63"/>
      <c r="S31" s="63"/>
      <c r="T31" s="63"/>
    </row>
    <row r="32" s="15" customFormat="1" ht="18" customHeight="1"/>
    <row r="33" spans="3:20" s="15" customFormat="1" ht="13.5">
      <c r="C33" s="79"/>
      <c r="D33" s="79"/>
      <c r="E33" s="79"/>
      <c r="F33" s="79"/>
      <c r="G33" s="79"/>
      <c r="H33" s="79"/>
      <c r="I33" s="79"/>
      <c r="J33" s="79"/>
      <c r="K33" s="79"/>
      <c r="L33" s="79"/>
      <c r="M33" s="79"/>
      <c r="N33" s="79"/>
      <c r="O33" s="79"/>
      <c r="P33" s="79"/>
      <c r="Q33" s="79"/>
      <c r="R33" s="79"/>
      <c r="S33" s="79"/>
      <c r="T33" s="79"/>
    </row>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sheetData>
  <sheetProtection/>
  <mergeCells count="24">
    <mergeCell ref="J26:O26"/>
    <mergeCell ref="A22:T23"/>
    <mergeCell ref="A25:C25"/>
    <mergeCell ref="A26:C26"/>
    <mergeCell ref="D26:I26"/>
    <mergeCell ref="C10:F11"/>
    <mergeCell ref="A2:T3"/>
    <mergeCell ref="A10:A11"/>
    <mergeCell ref="N10:R10"/>
    <mergeCell ref="N11:R11"/>
    <mergeCell ref="Q14:T14"/>
    <mergeCell ref="Q15:T15"/>
    <mergeCell ref="G14:K14"/>
    <mergeCell ref="L14:P14"/>
    <mergeCell ref="L10:M11"/>
    <mergeCell ref="C15:F15"/>
    <mergeCell ref="G15:K15"/>
    <mergeCell ref="A14:B14"/>
    <mergeCell ref="L15:P15"/>
    <mergeCell ref="H10:K11"/>
    <mergeCell ref="J25:O25"/>
    <mergeCell ref="A15:B15"/>
    <mergeCell ref="C14:F14"/>
    <mergeCell ref="D25:I25"/>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F85"/>
  <sheetViews>
    <sheetView view="pageBreakPreview" zoomScale="85" zoomScaleSheetLayoutView="85" zoomScalePageLayoutView="0" workbookViewId="0" topLeftCell="A13">
      <selection activeCell="D72" sqref="D72:E72"/>
    </sheetView>
  </sheetViews>
  <sheetFormatPr defaultColWidth="9.00390625" defaultRowHeight="13.5" outlineLevelRow="1"/>
  <cols>
    <col min="1" max="1" width="6.375" style="14" customWidth="1"/>
    <col min="2" max="2" width="5.125" style="14" customWidth="1"/>
    <col min="3" max="3" width="40.625" style="14" customWidth="1"/>
    <col min="4" max="4" width="11.625" style="14" customWidth="1"/>
    <col min="5" max="5" width="40.625" style="14" customWidth="1"/>
    <col min="6" max="6" width="11.875" style="14" customWidth="1"/>
    <col min="7" max="16384" width="9.00390625" style="14" customWidth="1"/>
  </cols>
  <sheetData>
    <row r="1" spans="1:6" ht="26.25" customHeight="1">
      <c r="A1" s="157"/>
      <c r="B1" s="157"/>
      <c r="C1" s="157"/>
      <c r="D1" s="157"/>
      <c r="E1" s="157"/>
      <c r="F1" s="158" t="s">
        <v>213</v>
      </c>
    </row>
    <row r="2" spans="1:6" ht="18.75" customHeight="1">
      <c r="A2" s="157"/>
      <c r="B2" s="157"/>
      <c r="C2" s="157"/>
      <c r="D2" s="157"/>
      <c r="E2" s="157"/>
      <c r="F2" s="157"/>
    </row>
    <row r="3" spans="1:6" ht="21" customHeight="1">
      <c r="A3" s="345" t="s">
        <v>310</v>
      </c>
      <c r="B3" s="345"/>
      <c r="C3" s="345"/>
      <c r="D3" s="345"/>
      <c r="E3" s="345"/>
      <c r="F3" s="345"/>
    </row>
    <row r="4" spans="1:6" ht="21" customHeight="1">
      <c r="A4" s="345"/>
      <c r="B4" s="345"/>
      <c r="C4" s="345"/>
      <c r="D4" s="345"/>
      <c r="E4" s="345"/>
      <c r="F4" s="345"/>
    </row>
    <row r="5" spans="1:6" ht="21" customHeight="1" thickBot="1">
      <c r="A5" s="157"/>
      <c r="B5" s="157"/>
      <c r="C5" s="159"/>
      <c r="D5" s="157"/>
      <c r="E5" s="160" t="str">
        <f>IF('表紙'!$G$8="","会社名",'表紙'!$G$8)</f>
        <v>会社名</v>
      </c>
      <c r="F5" s="157"/>
    </row>
    <row r="6" spans="1:6" ht="37.5" customHeight="1" thickBot="1" thickTop="1">
      <c r="A6" s="157"/>
      <c r="B6" s="157"/>
      <c r="C6" s="384" t="s">
        <v>222</v>
      </c>
      <c r="D6" s="385"/>
      <c r="E6" s="386"/>
      <c r="F6" s="157"/>
    </row>
    <row r="7" spans="1:6" ht="21" customHeight="1" thickTop="1">
      <c r="A7" s="157"/>
      <c r="B7" s="157"/>
      <c r="C7" s="157"/>
      <c r="D7" s="157"/>
      <c r="E7" s="157"/>
      <c r="F7" s="157"/>
    </row>
    <row r="8" spans="3:5" ht="22.5" customHeight="1">
      <c r="C8" s="73" t="s">
        <v>219</v>
      </c>
      <c r="D8" s="63"/>
      <c r="E8" s="63"/>
    </row>
    <row r="9" spans="3:5" ht="18.75" customHeight="1" thickBot="1">
      <c r="C9" s="99"/>
      <c r="D9" s="84"/>
      <c r="E9" s="84"/>
    </row>
    <row r="10" spans="3:5" ht="30" customHeight="1" thickBot="1">
      <c r="C10" s="76"/>
      <c r="D10" s="304" t="s">
        <v>216</v>
      </c>
      <c r="E10" s="326"/>
    </row>
    <row r="11" spans="3:5" ht="18" customHeight="1" thickBot="1" thickTop="1">
      <c r="C11" s="102" t="s">
        <v>217</v>
      </c>
      <c r="D11" s="382"/>
      <c r="E11" s="383"/>
    </row>
    <row r="12" spans="3:5" ht="18" customHeight="1">
      <c r="C12" s="93"/>
      <c r="D12" s="105"/>
      <c r="E12" s="106"/>
    </row>
    <row r="13" ht="21" customHeight="1"/>
    <row r="14" spans="3:5" ht="22.5" customHeight="1">
      <c r="C14" s="73" t="s">
        <v>298</v>
      </c>
      <c r="D14" s="63"/>
      <c r="E14" s="63"/>
    </row>
    <row r="15" spans="3:5" ht="18" customHeight="1">
      <c r="C15" s="93" t="s">
        <v>292</v>
      </c>
      <c r="D15" s="30"/>
      <c r="E15" s="63"/>
    </row>
    <row r="16" spans="3:5" ht="7.5" customHeight="1" thickBot="1">
      <c r="C16" s="99"/>
      <c r="D16" s="84"/>
      <c r="E16" s="84"/>
    </row>
    <row r="17" spans="3:5" ht="30" customHeight="1" thickBot="1">
      <c r="C17" s="76" t="s">
        <v>33</v>
      </c>
      <c r="D17" s="304" t="s">
        <v>215</v>
      </c>
      <c r="E17" s="326"/>
    </row>
    <row r="18" spans="3:5" ht="18" customHeight="1" thickTop="1">
      <c r="C18" s="168"/>
      <c r="D18" s="306"/>
      <c r="E18" s="387"/>
    </row>
    <row r="19" spans="3:5" ht="18" customHeight="1">
      <c r="C19" s="167"/>
      <c r="D19" s="300"/>
      <c r="E19" s="381"/>
    </row>
    <row r="20" spans="3:5" ht="18" customHeight="1" hidden="1" outlineLevel="1">
      <c r="C20" s="167"/>
      <c r="D20" s="300"/>
      <c r="E20" s="381"/>
    </row>
    <row r="21" spans="3:5" ht="18" customHeight="1" hidden="1" outlineLevel="1">
      <c r="C21" s="167"/>
      <c r="D21" s="300"/>
      <c r="E21" s="381"/>
    </row>
    <row r="22" spans="3:5" ht="18" customHeight="1" hidden="1" outlineLevel="1">
      <c r="C22" s="167"/>
      <c r="D22" s="300"/>
      <c r="E22" s="381"/>
    </row>
    <row r="23" spans="3:5" ht="18" customHeight="1" hidden="1" outlineLevel="1">
      <c r="C23" s="167"/>
      <c r="D23" s="300"/>
      <c r="E23" s="381"/>
    </row>
    <row r="24" spans="3:5" ht="18" customHeight="1" hidden="1" outlineLevel="1">
      <c r="C24" s="167"/>
      <c r="D24" s="300"/>
      <c r="E24" s="381"/>
    </row>
    <row r="25" spans="3:5" ht="18" customHeight="1" hidden="1" outlineLevel="1">
      <c r="C25" s="167"/>
      <c r="D25" s="300"/>
      <c r="E25" s="381"/>
    </row>
    <row r="26" spans="3:5" ht="18" customHeight="1" hidden="1" outlineLevel="1">
      <c r="C26" s="167"/>
      <c r="D26" s="300"/>
      <c r="E26" s="381"/>
    </row>
    <row r="27" spans="3:5" ht="18" customHeight="1" hidden="1" outlineLevel="1">
      <c r="C27" s="167"/>
      <c r="D27" s="300"/>
      <c r="E27" s="381"/>
    </row>
    <row r="28" spans="3:5" ht="18" customHeight="1" hidden="1" outlineLevel="1">
      <c r="C28" s="167"/>
      <c r="D28" s="300"/>
      <c r="E28" s="381"/>
    </row>
    <row r="29" spans="3:5" ht="18" customHeight="1" hidden="1" outlineLevel="1">
      <c r="C29" s="167"/>
      <c r="D29" s="300"/>
      <c r="E29" s="381"/>
    </row>
    <row r="30" spans="3:5" ht="18" customHeight="1" hidden="1" outlineLevel="1">
      <c r="C30" s="167"/>
      <c r="D30" s="300"/>
      <c r="E30" s="381"/>
    </row>
    <row r="31" spans="3:5" ht="18" customHeight="1" hidden="1" outlineLevel="1">
      <c r="C31" s="167"/>
      <c r="D31" s="300"/>
      <c r="E31" s="381"/>
    </row>
    <row r="32" spans="3:5" ht="18" customHeight="1" collapsed="1">
      <c r="C32" s="167"/>
      <c r="D32" s="300"/>
      <c r="E32" s="381"/>
    </row>
    <row r="33" spans="3:5" ht="18" customHeight="1">
      <c r="C33" s="167"/>
      <c r="D33" s="300"/>
      <c r="E33" s="381"/>
    </row>
    <row r="34" spans="3:5" ht="18" customHeight="1" hidden="1" outlineLevel="1">
      <c r="C34" s="167"/>
      <c r="D34" s="300"/>
      <c r="E34" s="381"/>
    </row>
    <row r="35" spans="3:5" ht="18" customHeight="1" hidden="1" outlineLevel="1">
      <c r="C35" s="167"/>
      <c r="D35" s="300"/>
      <c r="E35" s="381"/>
    </row>
    <row r="36" spans="3:5" ht="18" customHeight="1" hidden="1" outlineLevel="1">
      <c r="C36" s="167"/>
      <c r="D36" s="300"/>
      <c r="E36" s="381"/>
    </row>
    <row r="37" spans="3:5" ht="18" customHeight="1" hidden="1" outlineLevel="1">
      <c r="C37" s="167"/>
      <c r="D37" s="300"/>
      <c r="E37" s="381"/>
    </row>
    <row r="38" spans="3:5" ht="18" customHeight="1" collapsed="1" thickBot="1">
      <c r="C38" s="196"/>
      <c r="D38" s="302"/>
      <c r="E38" s="379"/>
    </row>
    <row r="39" spans="3:5" ht="18" customHeight="1" thickBot="1" thickTop="1">
      <c r="C39" s="102" t="s">
        <v>23</v>
      </c>
      <c r="D39" s="296">
        <f>SUM(D18:E38)</f>
        <v>0</v>
      </c>
      <c r="E39" s="380"/>
    </row>
    <row r="40" spans="3:5" ht="18" customHeight="1">
      <c r="C40" s="93"/>
      <c r="D40" s="105"/>
      <c r="E40" s="106"/>
    </row>
    <row r="41" spans="3:5" ht="22.5" customHeight="1">
      <c r="C41" s="73" t="s">
        <v>291</v>
      </c>
      <c r="D41" s="63"/>
      <c r="E41" s="63"/>
    </row>
    <row r="42" spans="3:5" ht="18" customHeight="1">
      <c r="C42" s="93" t="s">
        <v>292</v>
      </c>
      <c r="D42" s="30"/>
      <c r="E42" s="63"/>
    </row>
    <row r="43" spans="3:5" ht="7.5" customHeight="1" thickBot="1">
      <c r="C43" s="99"/>
      <c r="D43" s="84"/>
      <c r="E43" s="84"/>
    </row>
    <row r="44" spans="3:5" ht="30" customHeight="1" thickBot="1">
      <c r="C44" s="76" t="s">
        <v>33</v>
      </c>
      <c r="D44" s="304" t="s">
        <v>214</v>
      </c>
      <c r="E44" s="326"/>
    </row>
    <row r="45" spans="3:5" ht="18" customHeight="1" thickTop="1">
      <c r="C45" s="168"/>
      <c r="D45" s="306"/>
      <c r="E45" s="387"/>
    </row>
    <row r="46" spans="3:5" ht="18" customHeight="1">
      <c r="C46" s="167"/>
      <c r="D46" s="300"/>
      <c r="E46" s="381"/>
    </row>
    <row r="47" spans="3:5" ht="18" customHeight="1" hidden="1" outlineLevel="1">
      <c r="C47" s="167"/>
      <c r="D47" s="300"/>
      <c r="E47" s="381"/>
    </row>
    <row r="48" spans="3:5" ht="18" customHeight="1" hidden="1" outlineLevel="1">
      <c r="C48" s="167"/>
      <c r="D48" s="300"/>
      <c r="E48" s="381"/>
    </row>
    <row r="49" spans="3:5" ht="18" customHeight="1" hidden="1" outlineLevel="1">
      <c r="C49" s="167"/>
      <c r="D49" s="300"/>
      <c r="E49" s="381"/>
    </row>
    <row r="50" spans="3:5" ht="18" customHeight="1" hidden="1" outlineLevel="1">
      <c r="C50" s="167"/>
      <c r="D50" s="300"/>
      <c r="E50" s="381"/>
    </row>
    <row r="51" spans="3:5" ht="18" customHeight="1" hidden="1" outlineLevel="1">
      <c r="C51" s="167"/>
      <c r="D51" s="300"/>
      <c r="E51" s="381"/>
    </row>
    <row r="52" spans="3:5" ht="18" customHeight="1" hidden="1" outlineLevel="1">
      <c r="C52" s="167"/>
      <c r="D52" s="300"/>
      <c r="E52" s="381"/>
    </row>
    <row r="53" spans="3:5" ht="18" customHeight="1" hidden="1" outlineLevel="1">
      <c r="C53" s="167"/>
      <c r="D53" s="300"/>
      <c r="E53" s="381"/>
    </row>
    <row r="54" spans="3:5" ht="18" customHeight="1" hidden="1" outlineLevel="1">
      <c r="C54" s="167"/>
      <c r="D54" s="300"/>
      <c r="E54" s="381"/>
    </row>
    <row r="55" spans="3:5" ht="18" customHeight="1" hidden="1" outlineLevel="1">
      <c r="C55" s="167"/>
      <c r="D55" s="300"/>
      <c r="E55" s="381"/>
    </row>
    <row r="56" spans="3:5" ht="18" customHeight="1" hidden="1" outlineLevel="1">
      <c r="C56" s="167"/>
      <c r="D56" s="300"/>
      <c r="E56" s="381"/>
    </row>
    <row r="57" spans="3:5" ht="18" customHeight="1" hidden="1" outlineLevel="1">
      <c r="C57" s="167"/>
      <c r="D57" s="300"/>
      <c r="E57" s="381"/>
    </row>
    <row r="58" spans="3:5" ht="18" customHeight="1" hidden="1" outlineLevel="1">
      <c r="C58" s="167"/>
      <c r="D58" s="300"/>
      <c r="E58" s="381"/>
    </row>
    <row r="59" spans="3:5" ht="18" customHeight="1" collapsed="1">
      <c r="C59" s="167"/>
      <c r="D59" s="300"/>
      <c r="E59" s="381"/>
    </row>
    <row r="60" spans="3:5" ht="18" customHeight="1">
      <c r="C60" s="167"/>
      <c r="D60" s="300"/>
      <c r="E60" s="381"/>
    </row>
    <row r="61" spans="3:5" ht="18" customHeight="1" hidden="1" outlineLevel="1">
      <c r="C61" s="167"/>
      <c r="D61" s="300"/>
      <c r="E61" s="381"/>
    </row>
    <row r="62" spans="3:5" ht="18" customHeight="1" hidden="1" outlineLevel="1">
      <c r="C62" s="167"/>
      <c r="D62" s="300"/>
      <c r="E62" s="381"/>
    </row>
    <row r="63" spans="3:5" ht="18" customHeight="1" hidden="1" outlineLevel="1">
      <c r="C63" s="167"/>
      <c r="D63" s="300"/>
      <c r="E63" s="381"/>
    </row>
    <row r="64" spans="3:5" ht="18" customHeight="1" hidden="1" outlineLevel="1">
      <c r="C64" s="167"/>
      <c r="D64" s="300"/>
      <c r="E64" s="381"/>
    </row>
    <row r="65" spans="3:5" ht="18" customHeight="1" collapsed="1" thickBot="1">
      <c r="C65" s="196"/>
      <c r="D65" s="302"/>
      <c r="E65" s="379"/>
    </row>
    <row r="66" spans="3:5" ht="18" customHeight="1" thickBot="1" thickTop="1">
      <c r="C66" s="102" t="s">
        <v>23</v>
      </c>
      <c r="D66" s="296">
        <f>SUM(D45:E65)</f>
        <v>0</v>
      </c>
      <c r="E66" s="380"/>
    </row>
    <row r="67" spans="3:5" ht="18" customHeight="1">
      <c r="C67" s="93"/>
      <c r="D67" s="105"/>
      <c r="E67" s="106"/>
    </row>
    <row r="68" spans="3:5" ht="22.5" customHeight="1">
      <c r="C68" s="73" t="s">
        <v>218</v>
      </c>
      <c r="D68" s="63"/>
      <c r="E68" s="63"/>
    </row>
    <row r="69" spans="3:5" ht="22.5" customHeight="1">
      <c r="C69" s="73" t="s">
        <v>321</v>
      </c>
      <c r="D69" s="63"/>
      <c r="E69" s="63"/>
    </row>
    <row r="70" spans="3:5" ht="7.5" customHeight="1" thickBot="1">
      <c r="C70" s="99"/>
      <c r="D70" s="84"/>
      <c r="E70" s="84"/>
    </row>
    <row r="71" spans="3:5" ht="30" customHeight="1" thickBot="1">
      <c r="C71" s="76"/>
      <c r="D71" s="304" t="s">
        <v>216</v>
      </c>
      <c r="E71" s="326"/>
    </row>
    <row r="72" spans="3:6" ht="18" customHeight="1" thickBot="1" thickTop="1">
      <c r="C72" s="102" t="s">
        <v>217</v>
      </c>
      <c r="D72" s="296">
        <f>D11+D39-D66</f>
        <v>0</v>
      </c>
      <c r="E72" s="380"/>
      <c r="F72" s="140"/>
    </row>
    <row r="73" spans="3:5" ht="18" customHeight="1">
      <c r="C73" s="93"/>
      <c r="D73" s="105"/>
      <c r="E73" s="106"/>
    </row>
    <row r="74" spans="3:5" ht="22.5" customHeight="1">
      <c r="C74" s="73" t="s">
        <v>221</v>
      </c>
      <c r="D74" s="63"/>
      <c r="E74" s="63"/>
    </row>
    <row r="75" spans="3:5" ht="22.5" customHeight="1">
      <c r="C75" s="73" t="s">
        <v>220</v>
      </c>
      <c r="D75" s="63"/>
      <c r="E75" s="63"/>
    </row>
    <row r="76" spans="3:5" ht="7.5" customHeight="1" thickBot="1">
      <c r="C76" s="99"/>
      <c r="D76" s="84"/>
      <c r="E76" s="84"/>
    </row>
    <row r="77" spans="3:5" ht="30" customHeight="1" thickBot="1">
      <c r="C77" s="76" t="s">
        <v>327</v>
      </c>
      <c r="D77" s="304" t="s">
        <v>214</v>
      </c>
      <c r="E77" s="326"/>
    </row>
    <row r="78" spans="3:5" ht="18" customHeight="1" thickTop="1">
      <c r="C78" s="167"/>
      <c r="D78" s="300"/>
      <c r="E78" s="381"/>
    </row>
    <row r="79" spans="3:5" ht="18" customHeight="1" hidden="1" outlineLevel="1">
      <c r="C79" s="167"/>
      <c r="D79" s="300"/>
      <c r="E79" s="381"/>
    </row>
    <row r="80" spans="3:5" ht="18" customHeight="1" hidden="1" outlineLevel="1">
      <c r="C80" s="167"/>
      <c r="D80" s="300"/>
      <c r="E80" s="381"/>
    </row>
    <row r="81" spans="3:5" ht="18" customHeight="1" hidden="1" outlineLevel="1">
      <c r="C81" s="167"/>
      <c r="D81" s="300"/>
      <c r="E81" s="381"/>
    </row>
    <row r="82" spans="3:5" ht="18" customHeight="1" hidden="1" outlineLevel="1">
      <c r="C82" s="167"/>
      <c r="D82" s="300"/>
      <c r="E82" s="381"/>
    </row>
    <row r="83" spans="3:5" ht="18" customHeight="1" collapsed="1" thickBot="1">
      <c r="C83" s="196"/>
      <c r="D83" s="302"/>
      <c r="E83" s="379"/>
    </row>
    <row r="84" spans="3:5" ht="18" customHeight="1" thickBot="1" thickTop="1">
      <c r="C84" s="102" t="s">
        <v>23</v>
      </c>
      <c r="D84" s="296">
        <f>SUM(D78:E83)</f>
        <v>0</v>
      </c>
      <c r="E84" s="380"/>
    </row>
    <row r="85" spans="3:5" ht="18" customHeight="1">
      <c r="C85" s="93" t="s">
        <v>71</v>
      </c>
      <c r="D85" s="105"/>
      <c r="E85" s="106"/>
    </row>
  </sheetData>
  <sheetProtection/>
  <mergeCells count="60">
    <mergeCell ref="D18:E18"/>
    <mergeCell ref="D19:E19"/>
    <mergeCell ref="D60:E60"/>
    <mergeCell ref="D59:E59"/>
    <mergeCell ref="D71:E71"/>
    <mergeCell ref="D77:E77"/>
    <mergeCell ref="D66:E66"/>
    <mergeCell ref="D65:E65"/>
    <mergeCell ref="D64:E64"/>
    <mergeCell ref="D63:E63"/>
    <mergeCell ref="A3:F4"/>
    <mergeCell ref="C6:E6"/>
    <mergeCell ref="D44:E44"/>
    <mergeCell ref="D17:E17"/>
    <mergeCell ref="D45:E45"/>
    <mergeCell ref="D10:E10"/>
    <mergeCell ref="D27:E27"/>
    <mergeCell ref="D26:E26"/>
    <mergeCell ref="D31:E31"/>
    <mergeCell ref="D32:E32"/>
    <mergeCell ref="D62:E62"/>
    <mergeCell ref="D61:E61"/>
    <mergeCell ref="D58:E58"/>
    <mergeCell ref="D57:E57"/>
    <mergeCell ref="D56:E56"/>
    <mergeCell ref="D11:E11"/>
    <mergeCell ref="D33:E33"/>
    <mergeCell ref="D34:E34"/>
    <mergeCell ref="D35:E35"/>
    <mergeCell ref="D36:E36"/>
    <mergeCell ref="D55:E55"/>
    <mergeCell ref="D54:E54"/>
    <mergeCell ref="D53:E53"/>
    <mergeCell ref="D52:E52"/>
    <mergeCell ref="D51:E51"/>
    <mergeCell ref="D50:E50"/>
    <mergeCell ref="D25:E25"/>
    <mergeCell ref="D49:E49"/>
    <mergeCell ref="D48:E48"/>
    <mergeCell ref="D47:E47"/>
    <mergeCell ref="D37:E37"/>
    <mergeCell ref="D38:E38"/>
    <mergeCell ref="D39:E39"/>
    <mergeCell ref="D72:E72"/>
    <mergeCell ref="D24:E24"/>
    <mergeCell ref="D23:E23"/>
    <mergeCell ref="D22:E22"/>
    <mergeCell ref="D21:E21"/>
    <mergeCell ref="D20:E20"/>
    <mergeCell ref="D46:E46"/>
    <mergeCell ref="D30:E30"/>
    <mergeCell ref="D29:E29"/>
    <mergeCell ref="D28:E28"/>
    <mergeCell ref="D83:E83"/>
    <mergeCell ref="D84:E84"/>
    <mergeCell ref="D78:E78"/>
    <mergeCell ref="D79:E79"/>
    <mergeCell ref="D80:E80"/>
    <mergeCell ref="D81:E81"/>
    <mergeCell ref="D82:E82"/>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B2:F36"/>
  <sheetViews>
    <sheetView view="pageBreakPreview" zoomScale="85" zoomScaleSheetLayoutView="85" zoomScalePageLayoutView="0" workbookViewId="0" topLeftCell="A1">
      <selection activeCell="K51" sqref="K51"/>
    </sheetView>
  </sheetViews>
  <sheetFormatPr defaultColWidth="9.00390625" defaultRowHeight="13.5"/>
  <cols>
    <col min="1" max="2" width="1.625" style="15" customWidth="1"/>
    <col min="3" max="3" width="19.625" style="15" customWidth="1"/>
    <col min="4" max="5" width="15.375" style="15" customWidth="1"/>
    <col min="6" max="6" width="15.75390625" style="15" customWidth="1"/>
    <col min="7" max="7" width="3.50390625" style="15" customWidth="1"/>
    <col min="8" max="16384" width="9.00390625" style="15" customWidth="1"/>
  </cols>
  <sheetData>
    <row r="2" ht="13.5">
      <c r="C2" s="15" t="s">
        <v>38</v>
      </c>
    </row>
    <row r="4" spans="3:6" ht="13.5">
      <c r="C4" s="53"/>
      <c r="D4" s="54"/>
      <c r="E4" s="388" t="s">
        <v>109</v>
      </c>
      <c r="F4" s="389"/>
    </row>
    <row r="5" spans="3:6" ht="13.5">
      <c r="C5" s="53"/>
      <c r="D5" s="54"/>
      <c r="E5" s="16" t="s">
        <v>50</v>
      </c>
      <c r="F5" s="17" t="s">
        <v>51</v>
      </c>
    </row>
    <row r="6" spans="3:6" ht="13.5">
      <c r="C6" s="53"/>
      <c r="D6" s="54"/>
      <c r="E6" s="16" t="s">
        <v>52</v>
      </c>
      <c r="F6" s="18" t="s">
        <v>53</v>
      </c>
    </row>
    <row r="7" spans="3:6" ht="13.5">
      <c r="C7" s="11" t="s">
        <v>0</v>
      </c>
      <c r="D7" s="21" t="s">
        <v>83</v>
      </c>
      <c r="E7" s="19">
        <v>29</v>
      </c>
      <c r="F7" s="20">
        <v>0.0245</v>
      </c>
    </row>
    <row r="8" spans="3:6" ht="13.5">
      <c r="C8" s="11" t="s">
        <v>1</v>
      </c>
      <c r="D8" s="21" t="s">
        <v>85</v>
      </c>
      <c r="E8" s="19">
        <v>25.7</v>
      </c>
      <c r="F8" s="20">
        <v>0.0247</v>
      </c>
    </row>
    <row r="9" spans="3:6" ht="13.5">
      <c r="C9" s="11" t="s">
        <v>2</v>
      </c>
      <c r="D9" s="21" t="s">
        <v>87</v>
      </c>
      <c r="E9" s="19">
        <v>26.9</v>
      </c>
      <c r="F9" s="20">
        <v>0.0255</v>
      </c>
    </row>
    <row r="10" spans="3:6" ht="13.5">
      <c r="C10" s="11" t="s">
        <v>89</v>
      </c>
      <c r="D10" s="21" t="s">
        <v>87</v>
      </c>
      <c r="E10" s="19">
        <v>29.4</v>
      </c>
      <c r="F10" s="20">
        <v>0.0294</v>
      </c>
    </row>
    <row r="11" spans="3:6" ht="13.5">
      <c r="C11" s="11" t="s">
        <v>14</v>
      </c>
      <c r="D11" s="21" t="s">
        <v>110</v>
      </c>
      <c r="E11" s="19">
        <v>29.9</v>
      </c>
      <c r="F11" s="20">
        <v>0.0254</v>
      </c>
    </row>
    <row r="12" spans="3:6" ht="13.5">
      <c r="C12" s="11" t="s">
        <v>90</v>
      </c>
      <c r="D12" s="21" t="s">
        <v>110</v>
      </c>
      <c r="E12" s="19">
        <v>37.3</v>
      </c>
      <c r="F12" s="20">
        <v>0.0209</v>
      </c>
    </row>
    <row r="13" spans="3:6" ht="13.5">
      <c r="C13" s="11" t="s">
        <v>13</v>
      </c>
      <c r="D13" s="21" t="s">
        <v>110</v>
      </c>
      <c r="E13" s="19">
        <v>40.9</v>
      </c>
      <c r="F13" s="20">
        <v>0.0208</v>
      </c>
    </row>
    <row r="14" spans="3:6" ht="13.5">
      <c r="C14" s="11" t="s">
        <v>91</v>
      </c>
      <c r="D14" s="21" t="s">
        <v>111</v>
      </c>
      <c r="E14" s="19">
        <v>35.3</v>
      </c>
      <c r="F14" s="20">
        <v>0.0184</v>
      </c>
    </row>
    <row r="15" spans="3:6" ht="13.5">
      <c r="C15" s="11" t="s">
        <v>6</v>
      </c>
      <c r="D15" s="21" t="s">
        <v>112</v>
      </c>
      <c r="E15" s="19">
        <v>38.2</v>
      </c>
      <c r="F15" s="20">
        <v>0.0187</v>
      </c>
    </row>
    <row r="16" spans="3:6" ht="13.5">
      <c r="C16" s="11" t="s">
        <v>103</v>
      </c>
      <c r="D16" s="21" t="s">
        <v>112</v>
      </c>
      <c r="E16" s="19">
        <v>34.6</v>
      </c>
      <c r="F16" s="20">
        <v>0.0183</v>
      </c>
    </row>
    <row r="17" spans="3:6" ht="13.5">
      <c r="C17" s="11" t="s">
        <v>104</v>
      </c>
      <c r="D17" s="21" t="s">
        <v>112</v>
      </c>
      <c r="E17" s="19">
        <v>33.6</v>
      </c>
      <c r="F17" s="20">
        <v>0.0182</v>
      </c>
    </row>
    <row r="18" spans="3:6" ht="13.5">
      <c r="C18" s="11" t="s">
        <v>8</v>
      </c>
      <c r="D18" s="21" t="s">
        <v>113</v>
      </c>
      <c r="E18" s="19">
        <v>36.7</v>
      </c>
      <c r="F18" s="20">
        <v>0.0183</v>
      </c>
    </row>
    <row r="19" spans="3:6" ht="13.5">
      <c r="C19" s="11" t="s">
        <v>9</v>
      </c>
      <c r="D19" s="21" t="s">
        <v>114</v>
      </c>
      <c r="E19" s="19">
        <v>36.7</v>
      </c>
      <c r="F19" s="20">
        <v>0.0185</v>
      </c>
    </row>
    <row r="20" spans="3:6" ht="13.5">
      <c r="C20" s="11" t="s">
        <v>10</v>
      </c>
      <c r="D20" s="21" t="s">
        <v>115</v>
      </c>
      <c r="E20" s="19">
        <v>37.7</v>
      </c>
      <c r="F20" s="20">
        <v>0.0187</v>
      </c>
    </row>
    <row r="21" spans="3:6" ht="13.5">
      <c r="C21" s="11" t="s">
        <v>11</v>
      </c>
      <c r="D21" s="21" t="s">
        <v>116</v>
      </c>
      <c r="E21" s="19">
        <v>39.1</v>
      </c>
      <c r="F21" s="20">
        <v>0.0189</v>
      </c>
    </row>
    <row r="22" spans="3:6" ht="13.5">
      <c r="C22" s="11" t="s">
        <v>12</v>
      </c>
      <c r="D22" s="21" t="s">
        <v>116</v>
      </c>
      <c r="E22" s="19">
        <v>41.9</v>
      </c>
      <c r="F22" s="20">
        <v>0.0195</v>
      </c>
    </row>
    <row r="23" spans="3:6" ht="13.5">
      <c r="C23" s="11" t="s">
        <v>7</v>
      </c>
      <c r="D23" s="21" t="s">
        <v>94</v>
      </c>
      <c r="E23" s="19">
        <v>50.8</v>
      </c>
      <c r="F23" s="20">
        <v>0.0161</v>
      </c>
    </row>
    <row r="24" spans="3:6" ht="15.75">
      <c r="C24" s="11" t="s">
        <v>15</v>
      </c>
      <c r="D24" s="21" t="s">
        <v>54</v>
      </c>
      <c r="E24" s="19">
        <v>44.9</v>
      </c>
      <c r="F24" s="20">
        <v>0.0142</v>
      </c>
    </row>
    <row r="25" spans="3:6" ht="13.5">
      <c r="C25" s="11" t="s">
        <v>16</v>
      </c>
      <c r="D25" s="21" t="s">
        <v>94</v>
      </c>
      <c r="E25" s="19">
        <v>54.6</v>
      </c>
      <c r="F25" s="20">
        <v>0.0135</v>
      </c>
    </row>
    <row r="26" spans="3:6" ht="15.75">
      <c r="C26" s="11" t="s">
        <v>30</v>
      </c>
      <c r="D26" s="21" t="s">
        <v>54</v>
      </c>
      <c r="E26" s="19">
        <v>43.5</v>
      </c>
      <c r="F26" s="20">
        <v>0.0139</v>
      </c>
    </row>
    <row r="27" spans="3:6" ht="15.75">
      <c r="C27" s="11" t="s">
        <v>3</v>
      </c>
      <c r="D27" s="21" t="s">
        <v>54</v>
      </c>
      <c r="E27" s="19">
        <v>21.1</v>
      </c>
      <c r="F27" s="20">
        <v>0.011</v>
      </c>
    </row>
    <row r="28" spans="3:6" ht="15.75">
      <c r="C28" s="11" t="s">
        <v>4</v>
      </c>
      <c r="D28" s="21" t="s">
        <v>54</v>
      </c>
      <c r="E28" s="22">
        <v>3.41</v>
      </c>
      <c r="F28" s="20">
        <v>0.0263</v>
      </c>
    </row>
    <row r="29" spans="3:6" ht="15.75">
      <c r="C29" s="11" t="s">
        <v>5</v>
      </c>
      <c r="D29" s="21" t="s">
        <v>54</v>
      </c>
      <c r="E29" s="22">
        <v>8.41</v>
      </c>
      <c r="F29" s="20">
        <v>0.0384</v>
      </c>
    </row>
    <row r="30" spans="3:6" ht="15.75">
      <c r="C30" s="11" t="s">
        <v>17</v>
      </c>
      <c r="D30" s="21" t="s">
        <v>54</v>
      </c>
      <c r="E30" s="19">
        <v>44.8</v>
      </c>
      <c r="F30" s="20">
        <v>0.0136</v>
      </c>
    </row>
    <row r="31" spans="2:4" ht="13.5">
      <c r="B31" s="55"/>
      <c r="C31" s="7" t="s">
        <v>68</v>
      </c>
      <c r="D31" s="56"/>
    </row>
    <row r="32" spans="2:3" ht="13.5" customHeight="1">
      <c r="B32" s="55"/>
      <c r="C32" s="8"/>
    </row>
    <row r="33" spans="3:4" ht="15.75" customHeight="1">
      <c r="C33" s="23" t="s">
        <v>122</v>
      </c>
      <c r="D33" s="24">
        <v>39.4973293443049</v>
      </c>
    </row>
    <row r="35" spans="3:6" ht="15.75" customHeight="1">
      <c r="C35" s="390" t="s">
        <v>117</v>
      </c>
      <c r="D35" s="57" t="s">
        <v>75</v>
      </c>
      <c r="E35" s="25" t="s">
        <v>18</v>
      </c>
      <c r="F35" s="25" t="s">
        <v>76</v>
      </c>
    </row>
    <row r="36" spans="3:6" ht="25.5" customHeight="1">
      <c r="C36" s="391"/>
      <c r="D36" s="58">
        <v>0.09066580885582076</v>
      </c>
      <c r="E36" s="26">
        <v>0.0700120085917093</v>
      </c>
      <c r="F36" s="26">
        <v>0.05053928865371766</v>
      </c>
    </row>
  </sheetData>
  <sheetProtection/>
  <mergeCells count="2">
    <mergeCell ref="E4:F4"/>
    <mergeCell ref="C35:C36"/>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60"/>
  <sheetViews>
    <sheetView zoomScale="85" zoomScaleNormal="85" zoomScalePageLayoutView="0" workbookViewId="0" topLeftCell="A1">
      <selection activeCell="D60" sqref="D60"/>
    </sheetView>
  </sheetViews>
  <sheetFormatPr defaultColWidth="9.00390625" defaultRowHeight="13.5"/>
  <cols>
    <col min="1" max="1" width="4.375" style="0" customWidth="1"/>
    <col min="2" max="2" width="19.75390625" style="124" customWidth="1"/>
    <col min="3" max="3" width="20.625" style="124" customWidth="1"/>
    <col min="4" max="4" width="20.625" style="0" customWidth="1"/>
  </cols>
  <sheetData>
    <row r="1" ht="13.5">
      <c r="B1" s="125" t="s">
        <v>290</v>
      </c>
    </row>
    <row r="2" ht="13.5">
      <c r="A2" s="125"/>
    </row>
    <row r="3" spans="2:3" ht="13.5">
      <c r="B3"/>
      <c r="C3" s="129" t="s">
        <v>182</v>
      </c>
    </row>
    <row r="4" spans="2:3" ht="14.25" customHeight="1" thickBot="1">
      <c r="B4" s="128" t="s">
        <v>180</v>
      </c>
      <c r="C4" s="128" t="s">
        <v>181</v>
      </c>
    </row>
    <row r="5" spans="2:3" ht="15" thickTop="1">
      <c r="B5" s="197" t="s">
        <v>189</v>
      </c>
      <c r="C5" s="127">
        <v>0.000678</v>
      </c>
    </row>
    <row r="6" spans="2:3" ht="14.25">
      <c r="B6" s="198" t="s">
        <v>190</v>
      </c>
      <c r="C6" s="126">
        <v>0.000591</v>
      </c>
    </row>
    <row r="7" spans="2:3" ht="14.25">
      <c r="B7" s="198" t="s">
        <v>191</v>
      </c>
      <c r="C7" s="126">
        <v>0.00053</v>
      </c>
    </row>
    <row r="8" spans="2:3" ht="14.25">
      <c r="B8" s="198" t="s">
        <v>192</v>
      </c>
      <c r="C8" s="126">
        <v>0.000513</v>
      </c>
    </row>
    <row r="9" spans="2:3" ht="14.25">
      <c r="B9" s="198" t="s">
        <v>193</v>
      </c>
      <c r="C9" s="126">
        <v>0.00063</v>
      </c>
    </row>
    <row r="10" spans="2:3" ht="14.25">
      <c r="B10" s="198" t="s">
        <v>194</v>
      </c>
      <c r="C10" s="126">
        <v>0.000522</v>
      </c>
    </row>
    <row r="11" spans="2:3" ht="14.25">
      <c r="B11" s="198" t="s">
        <v>195</v>
      </c>
      <c r="C11" s="126">
        <v>0.000719</v>
      </c>
    </row>
    <row r="12" spans="2:3" ht="14.25">
      <c r="B12" s="198" t="s">
        <v>196</v>
      </c>
      <c r="C12" s="126">
        <v>0.000699</v>
      </c>
    </row>
    <row r="13" spans="2:3" ht="14.25">
      <c r="B13" s="198" t="s">
        <v>197</v>
      </c>
      <c r="C13" s="126">
        <v>0.000613</v>
      </c>
    </row>
    <row r="14" spans="2:3" ht="14.25">
      <c r="B14" s="198" t="s">
        <v>198</v>
      </c>
      <c r="C14" s="126">
        <v>0.000858</v>
      </c>
    </row>
    <row r="15" spans="2:3" ht="14.25">
      <c r="B15" s="199" t="s">
        <v>212</v>
      </c>
      <c r="C15" s="126">
        <v>0.000548</v>
      </c>
    </row>
    <row r="16" spans="2:3" ht="14.25">
      <c r="B16" s="200" t="s">
        <v>249</v>
      </c>
      <c r="C16" s="126">
        <v>0.0005</v>
      </c>
    </row>
    <row r="17" spans="2:3" ht="14.25">
      <c r="B17" s="200" t="s">
        <v>250</v>
      </c>
      <c r="C17" s="126">
        <v>0.000513</v>
      </c>
    </row>
    <row r="18" spans="2:3" ht="14.25">
      <c r="B18" s="200" t="s">
        <v>251</v>
      </c>
      <c r="C18" s="126">
        <v>0.000397</v>
      </c>
    </row>
    <row r="19" spans="2:3" ht="14.25">
      <c r="B19" s="200" t="s">
        <v>252</v>
      </c>
      <c r="C19" s="126">
        <v>0.000644</v>
      </c>
    </row>
    <row r="20" spans="2:3" ht="14.25">
      <c r="B20" s="200" t="s">
        <v>253</v>
      </c>
      <c r="C20" s="126">
        <v>0.00038</v>
      </c>
    </row>
    <row r="21" spans="2:3" ht="14.25">
      <c r="B21" s="200" t="s">
        <v>254</v>
      </c>
      <c r="C21" s="126">
        <v>0.000617</v>
      </c>
    </row>
    <row r="22" spans="2:3" ht="14.25">
      <c r="B22" s="200" t="s">
        <v>255</v>
      </c>
      <c r="C22" s="126">
        <v>0</v>
      </c>
    </row>
    <row r="23" spans="2:3" ht="14.25">
      <c r="B23" s="200" t="s">
        <v>256</v>
      </c>
      <c r="C23" s="126">
        <v>0.000442</v>
      </c>
    </row>
    <row r="24" spans="2:3" ht="14.25">
      <c r="B24" s="200" t="s">
        <v>257</v>
      </c>
      <c r="C24" s="126">
        <v>0.000539</v>
      </c>
    </row>
    <row r="25" spans="2:3" ht="14.25">
      <c r="B25" s="200" t="s">
        <v>258</v>
      </c>
      <c r="C25" s="126">
        <v>0.000315</v>
      </c>
    </row>
    <row r="26" spans="2:3" ht="14.25">
      <c r="B26" s="200" t="s">
        <v>199</v>
      </c>
      <c r="C26" s="126">
        <v>0.000246</v>
      </c>
    </row>
    <row r="27" spans="2:3" ht="14.25">
      <c r="B27" s="200" t="s">
        <v>200</v>
      </c>
      <c r="C27" s="126">
        <v>0.000476</v>
      </c>
    </row>
    <row r="28" spans="2:3" ht="14.25">
      <c r="B28" s="200" t="s">
        <v>259</v>
      </c>
      <c r="C28" s="126">
        <v>0.000423</v>
      </c>
    </row>
    <row r="29" spans="2:3" ht="14.25">
      <c r="B29" s="200" t="s">
        <v>260</v>
      </c>
      <c r="C29" s="126">
        <v>0.000491</v>
      </c>
    </row>
    <row r="30" spans="2:3" ht="14.25">
      <c r="B30" s="200" t="s">
        <v>201</v>
      </c>
      <c r="C30" s="126">
        <v>0.000609</v>
      </c>
    </row>
    <row r="31" spans="2:3" ht="14.25">
      <c r="B31" s="201" t="s">
        <v>202</v>
      </c>
      <c r="C31" s="126">
        <v>3.9E-05</v>
      </c>
    </row>
    <row r="32" spans="2:3" ht="14.25">
      <c r="B32" s="201" t="s">
        <v>261</v>
      </c>
      <c r="C32" s="126">
        <v>0.00062</v>
      </c>
    </row>
    <row r="33" spans="2:3" ht="14.25">
      <c r="B33" s="201" t="s">
        <v>262</v>
      </c>
      <c r="C33" s="126">
        <v>0.000139</v>
      </c>
    </row>
    <row r="34" spans="2:3" ht="14.25">
      <c r="B34" s="201" t="s">
        <v>203</v>
      </c>
      <c r="C34" s="126">
        <v>0.000459</v>
      </c>
    </row>
    <row r="35" spans="2:3" ht="14.25">
      <c r="B35" s="201" t="s">
        <v>204</v>
      </c>
      <c r="C35" s="126">
        <v>0.000591</v>
      </c>
    </row>
    <row r="36" spans="2:3" ht="14.25">
      <c r="B36" s="201" t="s">
        <v>263</v>
      </c>
      <c r="C36" s="126">
        <v>0.000641</v>
      </c>
    </row>
    <row r="37" spans="2:3" ht="14.25">
      <c r="B37" s="201" t="s">
        <v>264</v>
      </c>
      <c r="C37" s="126">
        <v>0.000208</v>
      </c>
    </row>
    <row r="38" spans="2:3" ht="14.25">
      <c r="B38" s="201" t="s">
        <v>205</v>
      </c>
      <c r="C38" s="126">
        <v>0.000146</v>
      </c>
    </row>
    <row r="39" spans="2:3" ht="14.25">
      <c r="B39" s="201" t="s">
        <v>206</v>
      </c>
      <c r="C39" s="126">
        <v>0.000627</v>
      </c>
    </row>
    <row r="40" spans="2:3" ht="14.25">
      <c r="B40" s="201" t="s">
        <v>265</v>
      </c>
      <c r="C40" s="126">
        <v>0.000492</v>
      </c>
    </row>
    <row r="41" spans="2:3" ht="14.25">
      <c r="B41" s="201" t="s">
        <v>266</v>
      </c>
      <c r="C41" s="126">
        <v>0.00042</v>
      </c>
    </row>
    <row r="42" spans="2:3" ht="14.25">
      <c r="B42" s="201" t="s">
        <v>267</v>
      </c>
      <c r="C42" s="126">
        <v>0.000501</v>
      </c>
    </row>
    <row r="43" spans="2:3" ht="14.25">
      <c r="B43" s="201" t="s">
        <v>268</v>
      </c>
      <c r="C43" s="126">
        <v>0.000165</v>
      </c>
    </row>
    <row r="44" spans="2:3" ht="14.25">
      <c r="B44" s="201" t="s">
        <v>207</v>
      </c>
      <c r="C44" s="126">
        <v>0.000452</v>
      </c>
    </row>
    <row r="45" spans="2:3" ht="14.25">
      <c r="B45" s="201" t="s">
        <v>269</v>
      </c>
      <c r="C45" s="126">
        <v>0.000377</v>
      </c>
    </row>
    <row r="46" spans="2:3" ht="14.25">
      <c r="B46" s="201" t="s">
        <v>270</v>
      </c>
      <c r="C46" s="126">
        <v>0.000602</v>
      </c>
    </row>
    <row r="47" spans="2:3" ht="14.25">
      <c r="B47" s="201" t="s">
        <v>271</v>
      </c>
      <c r="C47" s="126">
        <v>0.000397</v>
      </c>
    </row>
    <row r="48" spans="2:3" ht="14.25">
      <c r="B48" s="201" t="s">
        <v>272</v>
      </c>
      <c r="C48" s="126">
        <v>0.000402</v>
      </c>
    </row>
    <row r="49" spans="2:3" ht="14.25">
      <c r="B49" s="201" t="s">
        <v>273</v>
      </c>
      <c r="C49" s="126">
        <v>0.000695</v>
      </c>
    </row>
    <row r="50" spans="2:3" ht="14.25">
      <c r="B50" s="201" t="s">
        <v>274</v>
      </c>
      <c r="C50" s="126">
        <v>8E-05</v>
      </c>
    </row>
    <row r="51" spans="2:3" ht="14.25">
      <c r="B51" s="201" t="s">
        <v>208</v>
      </c>
      <c r="C51" s="126">
        <v>0.000417</v>
      </c>
    </row>
    <row r="52" spans="2:3" ht="14.25">
      <c r="B52" s="201" t="s">
        <v>209</v>
      </c>
      <c r="C52" s="126">
        <v>0</v>
      </c>
    </row>
    <row r="53" spans="2:3" ht="14.25">
      <c r="B53" s="201" t="s">
        <v>275</v>
      </c>
      <c r="C53" s="126">
        <v>0.000482</v>
      </c>
    </row>
    <row r="54" spans="2:3" ht="14.25">
      <c r="B54" s="201" t="s">
        <v>210</v>
      </c>
      <c r="C54" s="126">
        <v>0.000405</v>
      </c>
    </row>
    <row r="55" spans="2:3" ht="14.25">
      <c r="B55" s="201" t="s">
        <v>276</v>
      </c>
      <c r="C55" s="126">
        <v>0.000667</v>
      </c>
    </row>
    <row r="56" spans="2:3" ht="14.25">
      <c r="B56" s="201" t="s">
        <v>211</v>
      </c>
      <c r="C56" s="126">
        <v>0.00051</v>
      </c>
    </row>
    <row r="57" spans="2:3" ht="14.25">
      <c r="B57" s="201" t="s">
        <v>277</v>
      </c>
      <c r="C57" s="126">
        <v>2.1E-05</v>
      </c>
    </row>
    <row r="58" spans="2:3" ht="14.25">
      <c r="B58" s="201" t="s">
        <v>278</v>
      </c>
      <c r="C58" s="126">
        <v>0.000389</v>
      </c>
    </row>
    <row r="59" spans="2:3" ht="14.25">
      <c r="B59" s="201" t="s">
        <v>279</v>
      </c>
      <c r="C59" s="126">
        <v>0.000375</v>
      </c>
    </row>
    <row r="60" spans="2:3" ht="14.25">
      <c r="B60" s="201" t="s">
        <v>280</v>
      </c>
      <c r="C60" s="126">
        <v>0.000553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74"/>
  <sheetViews>
    <sheetView zoomScaleSheetLayoutView="70" zoomScalePageLayoutView="0" workbookViewId="0" topLeftCell="A1">
      <selection activeCell="G31" sqref="G31:I34"/>
    </sheetView>
  </sheetViews>
  <sheetFormatPr defaultColWidth="9.00390625" defaultRowHeight="13.5"/>
  <cols>
    <col min="1" max="1" width="10.625" style="14" customWidth="1"/>
    <col min="2" max="2" width="12.125" style="14" customWidth="1"/>
    <col min="3" max="3" width="2.50390625" style="14" hidden="1" customWidth="1"/>
    <col min="4" max="4" width="1.875" style="14" customWidth="1"/>
    <col min="5" max="5" width="27.125" style="14" customWidth="1"/>
    <col min="6" max="6" width="22.00390625" style="14" customWidth="1"/>
    <col min="7" max="7" width="16.875" style="14" customWidth="1"/>
    <col min="8" max="8" width="5.625" style="14" customWidth="1"/>
    <col min="9" max="10" width="1.875" style="14" customWidth="1"/>
    <col min="11" max="11" width="23.75390625" style="14" customWidth="1"/>
    <col min="12" max="12" width="9.625" style="14" bestFit="1" customWidth="1"/>
    <col min="13" max="13" width="2.00390625" style="14" customWidth="1"/>
    <col min="14" max="15" width="9.00390625" style="14" customWidth="1"/>
    <col min="16" max="18" width="2.00390625" style="14" customWidth="1"/>
    <col min="19" max="20" width="9.00390625" style="14" customWidth="1"/>
    <col min="21" max="23" width="2.00390625" style="14" customWidth="1"/>
    <col min="24" max="25" width="9.00390625" style="14" customWidth="1"/>
    <col min="26" max="26" width="2.00390625" style="14" customWidth="1"/>
    <col min="27" max="16384" width="9.00390625" style="14" customWidth="1"/>
  </cols>
  <sheetData>
    <row r="1" ht="26.25" customHeight="1">
      <c r="K1" s="42"/>
    </row>
    <row r="2" ht="18.75" customHeight="1"/>
    <row r="3" ht="18.75" customHeight="1" thickBot="1"/>
    <row r="4" spans="1:11" ht="84.75" customHeight="1" thickTop="1">
      <c r="A4" s="242" t="s">
        <v>300</v>
      </c>
      <c r="B4" s="243"/>
      <c r="C4" s="243"/>
      <c r="D4" s="243"/>
      <c r="E4" s="243"/>
      <c r="F4" s="243"/>
      <c r="G4" s="243"/>
      <c r="H4" s="243"/>
      <c r="I4" s="243"/>
      <c r="J4" s="243"/>
      <c r="K4" s="244"/>
    </row>
    <row r="5" spans="1:11" ht="24" customHeight="1" thickBot="1">
      <c r="A5" s="245"/>
      <c r="B5" s="246"/>
      <c r="C5" s="246"/>
      <c r="D5" s="246"/>
      <c r="E5" s="246"/>
      <c r="F5" s="246"/>
      <c r="G5" s="246"/>
      <c r="H5" s="246"/>
      <c r="I5" s="246"/>
      <c r="J5" s="246"/>
      <c r="K5" s="247"/>
    </row>
    <row r="6" spans="1:11" ht="24" customHeight="1" thickTop="1">
      <c r="A6" s="44"/>
      <c r="B6" s="44"/>
      <c r="C6" s="44"/>
      <c r="D6" s="44"/>
      <c r="E6" s="44"/>
      <c r="F6" s="44"/>
      <c r="G6" s="44"/>
      <c r="H6" s="44"/>
      <c r="I6" s="43"/>
      <c r="J6" s="43"/>
      <c r="K6" s="43"/>
    </row>
    <row r="7" spans="9:11" ht="24" customHeight="1">
      <c r="I7" s="248" t="s">
        <v>60</v>
      </c>
      <c r="J7" s="248"/>
      <c r="K7" s="248"/>
    </row>
    <row r="8" spans="6:11" ht="24" customHeight="1">
      <c r="F8" s="210" t="s">
        <v>331</v>
      </c>
      <c r="G8" s="250"/>
      <c r="H8" s="250"/>
      <c r="I8" s="250"/>
      <c r="J8" s="250"/>
      <c r="K8" s="250"/>
    </row>
    <row r="9" ht="18" customHeight="1">
      <c r="B9" s="45"/>
    </row>
    <row r="10" s="15" customFormat="1" ht="13.5"/>
    <row r="11" s="15" customFormat="1" ht="13.5">
      <c r="E11" s="46"/>
    </row>
    <row r="12" spans="1:10" s="15" customFormat="1" ht="27" customHeight="1">
      <c r="A12" s="230" t="s">
        <v>162</v>
      </c>
      <c r="B12" s="230"/>
      <c r="D12" s="228"/>
      <c r="E12" s="229" t="s">
        <v>137</v>
      </c>
      <c r="F12" s="229"/>
      <c r="G12" s="229"/>
      <c r="H12" s="229"/>
      <c r="I12" s="228"/>
      <c r="J12" s="249"/>
    </row>
    <row r="13" spans="1:10" s="15" customFormat="1" ht="27" customHeight="1">
      <c r="A13" s="230"/>
      <c r="B13" s="230"/>
      <c r="D13" s="228"/>
      <c r="E13" s="227" t="s">
        <v>61</v>
      </c>
      <c r="F13" s="227"/>
      <c r="G13" s="227"/>
      <c r="H13" s="227"/>
      <c r="I13" s="228"/>
      <c r="J13" s="249"/>
    </row>
    <row r="14" spans="1:10" s="15" customFormat="1" ht="24" customHeight="1">
      <c r="A14" s="48"/>
      <c r="B14" s="48"/>
      <c r="D14" s="39"/>
      <c r="E14" s="49"/>
      <c r="F14" s="49"/>
      <c r="G14" s="49"/>
      <c r="H14" s="49"/>
      <c r="I14" s="39"/>
      <c r="J14" s="47"/>
    </row>
    <row r="15" spans="1:11" s="15" customFormat="1" ht="27" customHeight="1">
      <c r="A15" s="230" t="s">
        <v>163</v>
      </c>
      <c r="B15" s="230"/>
      <c r="D15" s="228"/>
      <c r="E15" s="231" t="s">
        <v>299</v>
      </c>
      <c r="F15" s="232"/>
      <c r="G15" s="232"/>
      <c r="H15" s="232"/>
      <c r="I15" s="232"/>
      <c r="J15" s="232"/>
      <c r="K15" s="232"/>
    </row>
    <row r="16" spans="1:11" s="15" customFormat="1" ht="27" customHeight="1">
      <c r="A16" s="230"/>
      <c r="B16" s="230"/>
      <c r="D16" s="228"/>
      <c r="E16" s="227" t="s">
        <v>61</v>
      </c>
      <c r="F16" s="227"/>
      <c r="G16" s="227"/>
      <c r="H16" s="227"/>
      <c r="I16" s="227"/>
      <c r="J16" s="227"/>
      <c r="K16" s="227"/>
    </row>
    <row r="17" s="15" customFormat="1" ht="13.5"/>
    <row r="18" s="15" customFormat="1" ht="13.5"/>
    <row r="19" s="15" customFormat="1" ht="13.5"/>
    <row r="20" spans="1:11" s="15" customFormat="1" ht="15.75">
      <c r="A20" s="228" t="s">
        <v>164</v>
      </c>
      <c r="B20" s="228"/>
      <c r="D20" s="229" t="s">
        <v>165</v>
      </c>
      <c r="E20" s="229"/>
      <c r="F20" s="229"/>
      <c r="G20" s="229"/>
      <c r="H20" s="229"/>
      <c r="I20" s="229"/>
      <c r="J20" s="229"/>
      <c r="K20" s="229"/>
    </row>
    <row r="21" spans="1:11" s="15" customFormat="1" ht="13.5">
      <c r="A21" s="228"/>
      <c r="B21" s="228"/>
      <c r="D21" s="227" t="s">
        <v>61</v>
      </c>
      <c r="E21" s="227"/>
      <c r="F21" s="227"/>
      <c r="G21" s="227"/>
      <c r="H21" s="227"/>
      <c r="I21" s="227"/>
      <c r="J21" s="227"/>
      <c r="K21" s="227"/>
    </row>
    <row r="22" s="15" customFormat="1" ht="13.5"/>
    <row r="23" s="15" customFormat="1" ht="13.5"/>
    <row r="24" s="15" customFormat="1" ht="13.5">
      <c r="B24" s="15" t="s">
        <v>125</v>
      </c>
    </row>
    <row r="25" s="15" customFormat="1" ht="13.5"/>
    <row r="26" s="15" customFormat="1" ht="13.5"/>
    <row r="27" s="15" customFormat="1" ht="13.5"/>
    <row r="28" s="15" customFormat="1" ht="13.5"/>
    <row r="29" s="15" customFormat="1" ht="13.5"/>
    <row r="30" spans="1:25" s="15" customFormat="1" ht="72.75" customHeight="1">
      <c r="A30" s="269" t="s">
        <v>179</v>
      </c>
      <c r="B30" s="270"/>
      <c r="C30" s="51"/>
      <c r="D30" s="269" t="s">
        <v>166</v>
      </c>
      <c r="E30" s="270"/>
      <c r="F30" s="50" t="s">
        <v>167</v>
      </c>
      <c r="G30" s="269" t="s">
        <v>168</v>
      </c>
      <c r="H30" s="269"/>
      <c r="I30" s="269"/>
      <c r="J30" s="269" t="s">
        <v>77</v>
      </c>
      <c r="K30" s="269"/>
      <c r="S30" s="75"/>
      <c r="T30" s="130"/>
      <c r="X30" s="75"/>
      <c r="Y30" s="130"/>
    </row>
    <row r="31" spans="1:11" s="15" customFormat="1" ht="30" customHeight="1">
      <c r="A31" s="273"/>
      <c r="B31" s="273"/>
      <c r="C31" s="51"/>
      <c r="D31" s="271" t="s">
        <v>138</v>
      </c>
      <c r="E31" s="272"/>
      <c r="F31" s="120" t="s">
        <v>139</v>
      </c>
      <c r="G31" s="251">
        <f>IF($A$31="","",'表6'!D115)</f>
      </c>
      <c r="H31" s="252"/>
      <c r="I31" s="253"/>
      <c r="J31" s="236">
        <f>IF($A$31="","",IF(G31&lt;0,100,((1-G31/A31)*100)))</f>
      </c>
      <c r="K31" s="237"/>
    </row>
    <row r="32" spans="1:11" s="15" customFormat="1" ht="30" customHeight="1">
      <c r="A32" s="273"/>
      <c r="B32" s="273"/>
      <c r="C32" s="51"/>
      <c r="D32" s="235">
        <f>IF($A$31="","",O42)</f>
      </c>
      <c r="E32" s="235"/>
      <c r="F32" s="217">
        <f>IF(A31="","",ROUND(D32/A31,6)*1000)</f>
      </c>
      <c r="G32" s="254"/>
      <c r="H32" s="255"/>
      <c r="I32" s="256"/>
      <c r="J32" s="238"/>
      <c r="K32" s="239"/>
    </row>
    <row r="33" spans="1:11" s="15" customFormat="1" ht="30" customHeight="1">
      <c r="A33" s="273"/>
      <c r="B33" s="273"/>
      <c r="C33" s="51"/>
      <c r="D33" s="272" t="s">
        <v>140</v>
      </c>
      <c r="E33" s="272"/>
      <c r="F33" s="121" t="s">
        <v>141</v>
      </c>
      <c r="G33" s="254"/>
      <c r="H33" s="255"/>
      <c r="I33" s="256"/>
      <c r="J33" s="238"/>
      <c r="K33" s="239"/>
    </row>
    <row r="34" spans="1:11" s="15" customFormat="1" ht="30" customHeight="1">
      <c r="A34" s="273"/>
      <c r="B34" s="273"/>
      <c r="C34" s="51"/>
      <c r="D34" s="233">
        <f>IF($A$31="","",D32+IF(A31="",0,Y42-T42))</f>
      </c>
      <c r="E34" s="234"/>
      <c r="F34" s="217">
        <f>IF($A$31="","",ROUND(D34/A31,6)*1000)</f>
      </c>
      <c r="G34" s="257"/>
      <c r="H34" s="258"/>
      <c r="I34" s="259"/>
      <c r="J34" s="240"/>
      <c r="K34" s="241"/>
    </row>
    <row r="35" spans="13:16" s="15" customFormat="1" ht="13.5">
      <c r="M35" s="143"/>
      <c r="N35" s="144"/>
      <c r="O35" s="144"/>
      <c r="P35" s="145"/>
    </row>
    <row r="36" spans="7:16" s="15" customFormat="1" ht="13.5">
      <c r="G36" s="14"/>
      <c r="H36" s="14"/>
      <c r="I36" s="14"/>
      <c r="J36" s="14"/>
      <c r="K36" s="14"/>
      <c r="M36" s="146"/>
      <c r="N36" s="75" t="s">
        <v>183</v>
      </c>
      <c r="O36" s="130">
        <f>'表1'!$K$44</f>
        <v>0</v>
      </c>
      <c r="P36" s="147"/>
    </row>
    <row r="37" spans="7:21" s="15" customFormat="1" ht="13.5">
      <c r="G37" s="14"/>
      <c r="H37" s="14"/>
      <c r="I37" s="14"/>
      <c r="J37" s="14"/>
      <c r="K37" s="14"/>
      <c r="M37" s="146"/>
      <c r="N37" s="75" t="s">
        <v>184</v>
      </c>
      <c r="O37" s="130">
        <f>'表2'!$E$38</f>
        <v>0</v>
      </c>
      <c r="P37" s="147"/>
      <c r="R37" s="143"/>
      <c r="S37" s="144"/>
      <c r="T37" s="144"/>
      <c r="U37" s="145"/>
    </row>
    <row r="38" spans="1:21" s="15" customFormat="1" ht="14.25" thickBot="1">
      <c r="A38" s="15" t="s">
        <v>62</v>
      </c>
      <c r="B38" s="14"/>
      <c r="E38" s="14"/>
      <c r="M38" s="146"/>
      <c r="N38" s="75" t="s">
        <v>185</v>
      </c>
      <c r="O38" s="130">
        <f>'表3'!$I$38</f>
        <v>0</v>
      </c>
      <c r="P38" s="147"/>
      <c r="R38" s="146"/>
      <c r="S38" s="75" t="s">
        <v>282</v>
      </c>
      <c r="T38" s="154">
        <f>'表7'!$C$17/1000</f>
        <v>0</v>
      </c>
      <c r="U38" s="147"/>
    </row>
    <row r="39" spans="1:21" s="15" customFormat="1" ht="13.5">
      <c r="A39" s="260"/>
      <c r="B39" s="261"/>
      <c r="C39" s="261"/>
      <c r="D39" s="261"/>
      <c r="E39" s="261"/>
      <c r="F39" s="261"/>
      <c r="G39" s="261"/>
      <c r="H39" s="261"/>
      <c r="I39" s="261"/>
      <c r="J39" s="261"/>
      <c r="K39" s="262"/>
      <c r="M39" s="146"/>
      <c r="N39" s="75" t="s">
        <v>186</v>
      </c>
      <c r="O39" s="130">
        <f>'表4'!$E$18</f>
        <v>0</v>
      </c>
      <c r="P39" s="147"/>
      <c r="R39" s="146"/>
      <c r="S39" s="75" t="s">
        <v>283</v>
      </c>
      <c r="T39" s="154">
        <f>'表8'!$D$17/1000</f>
        <v>0</v>
      </c>
      <c r="U39" s="147"/>
    </row>
    <row r="40" spans="1:21" s="15" customFormat="1" ht="13.5">
      <c r="A40" s="263"/>
      <c r="B40" s="264"/>
      <c r="C40" s="264"/>
      <c r="D40" s="264"/>
      <c r="E40" s="264"/>
      <c r="F40" s="264"/>
      <c r="G40" s="264"/>
      <c r="H40" s="264"/>
      <c r="I40" s="264"/>
      <c r="J40" s="264"/>
      <c r="K40" s="265"/>
      <c r="M40" s="146"/>
      <c r="N40" s="75" t="s">
        <v>187</v>
      </c>
      <c r="O40" s="130">
        <f>'表5'!$I$17</f>
        <v>0</v>
      </c>
      <c r="P40" s="147"/>
      <c r="R40" s="146"/>
      <c r="S40" s="75" t="s">
        <v>284</v>
      </c>
      <c r="T40" s="154">
        <f>'表9'!$D$17/1000</f>
        <v>0</v>
      </c>
      <c r="U40" s="147"/>
    </row>
    <row r="41" spans="1:26" s="15" customFormat="1" ht="14.25" thickBot="1">
      <c r="A41" s="263"/>
      <c r="B41" s="264"/>
      <c r="C41" s="264"/>
      <c r="D41" s="264"/>
      <c r="E41" s="264"/>
      <c r="F41" s="264"/>
      <c r="G41" s="264"/>
      <c r="H41" s="264"/>
      <c r="I41" s="264"/>
      <c r="J41" s="264"/>
      <c r="K41" s="265"/>
      <c r="M41" s="146"/>
      <c r="N41" s="75" t="s">
        <v>188</v>
      </c>
      <c r="O41" s="55">
        <f>'表6'!$G$101+'表6'!$G$115</f>
        <v>0</v>
      </c>
      <c r="P41" s="147"/>
      <c r="R41" s="146"/>
      <c r="S41" s="75" t="s">
        <v>285</v>
      </c>
      <c r="T41" s="154">
        <f>'表10'!$E$17/1000</f>
        <v>0</v>
      </c>
      <c r="U41" s="147"/>
      <c r="W41" s="143"/>
      <c r="X41" s="144"/>
      <c r="Y41" s="144"/>
      <c r="Z41" s="145"/>
    </row>
    <row r="42" spans="1:26" s="15" customFormat="1" ht="14.25" thickBot="1">
      <c r="A42" s="263"/>
      <c r="B42" s="264"/>
      <c r="C42" s="264"/>
      <c r="D42" s="264"/>
      <c r="E42" s="264"/>
      <c r="F42" s="264"/>
      <c r="G42" s="264"/>
      <c r="H42" s="264"/>
      <c r="I42" s="264"/>
      <c r="J42" s="264"/>
      <c r="K42" s="265"/>
      <c r="M42" s="146"/>
      <c r="N42" s="141" t="s">
        <v>127</v>
      </c>
      <c r="O42" s="142">
        <f>SUM(O36:O41)</f>
        <v>0</v>
      </c>
      <c r="P42" s="147"/>
      <c r="R42" s="146"/>
      <c r="S42" s="141" t="s">
        <v>127</v>
      </c>
      <c r="T42" s="155">
        <f>SUM(T38:T41)</f>
        <v>0</v>
      </c>
      <c r="U42" s="147"/>
      <c r="W42" s="146"/>
      <c r="X42" s="141" t="s">
        <v>286</v>
      </c>
      <c r="Y42" s="151">
        <f>'表11'!$J$26</f>
      </c>
      <c r="Z42" s="147"/>
    </row>
    <row r="43" spans="1:26" s="15" customFormat="1" ht="13.5">
      <c r="A43" s="263"/>
      <c r="B43" s="264"/>
      <c r="C43" s="264"/>
      <c r="D43" s="264"/>
      <c r="E43" s="264"/>
      <c r="F43" s="264"/>
      <c r="G43" s="264"/>
      <c r="H43" s="264"/>
      <c r="I43" s="264"/>
      <c r="J43" s="264"/>
      <c r="K43" s="265"/>
      <c r="M43" s="148"/>
      <c r="N43" s="149"/>
      <c r="O43" s="149"/>
      <c r="P43" s="150"/>
      <c r="R43" s="148"/>
      <c r="S43" s="149"/>
      <c r="T43" s="149"/>
      <c r="U43" s="150"/>
      <c r="W43" s="148"/>
      <c r="X43" s="149"/>
      <c r="Y43" s="149"/>
      <c r="Z43" s="150"/>
    </row>
    <row r="44" spans="1:26" s="15" customFormat="1" ht="13.5">
      <c r="A44" s="263"/>
      <c r="B44" s="264"/>
      <c r="C44" s="264"/>
      <c r="D44" s="264"/>
      <c r="E44" s="264"/>
      <c r="F44" s="264"/>
      <c r="G44" s="264"/>
      <c r="H44" s="264"/>
      <c r="I44" s="264"/>
      <c r="J44" s="264"/>
      <c r="K44" s="265"/>
      <c r="M44" s="152"/>
      <c r="N44" s="153" t="s">
        <v>287</v>
      </c>
      <c r="O44" s="152"/>
      <c r="P44" s="152"/>
      <c r="Q44" s="152"/>
      <c r="R44" s="152"/>
      <c r="S44" s="153" t="s">
        <v>288</v>
      </c>
      <c r="T44" s="152"/>
      <c r="U44" s="152"/>
      <c r="V44" s="152"/>
      <c r="W44" s="152"/>
      <c r="X44" s="152" t="s">
        <v>289</v>
      </c>
      <c r="Y44" s="152"/>
      <c r="Z44" s="152"/>
    </row>
    <row r="45" spans="1:11" s="15" customFormat="1" ht="13.5">
      <c r="A45" s="263"/>
      <c r="B45" s="264"/>
      <c r="C45" s="264"/>
      <c r="D45" s="264"/>
      <c r="E45" s="264"/>
      <c r="F45" s="264"/>
      <c r="G45" s="264"/>
      <c r="H45" s="264"/>
      <c r="I45" s="264"/>
      <c r="J45" s="264"/>
      <c r="K45" s="265"/>
    </row>
    <row r="46" spans="1:11" s="15" customFormat="1" ht="13.5">
      <c r="A46" s="263"/>
      <c r="B46" s="264"/>
      <c r="C46" s="264"/>
      <c r="D46" s="264"/>
      <c r="E46" s="264"/>
      <c r="F46" s="264"/>
      <c r="G46" s="264"/>
      <c r="H46" s="264"/>
      <c r="I46" s="264"/>
      <c r="J46" s="264"/>
      <c r="K46" s="265"/>
    </row>
    <row r="47" spans="1:11" s="15" customFormat="1" ht="13.5">
      <c r="A47" s="263"/>
      <c r="B47" s="264"/>
      <c r="C47" s="264"/>
      <c r="D47" s="264"/>
      <c r="E47" s="264"/>
      <c r="F47" s="264"/>
      <c r="G47" s="264"/>
      <c r="H47" s="264"/>
      <c r="I47" s="264"/>
      <c r="J47" s="264"/>
      <c r="K47" s="265"/>
    </row>
    <row r="48" spans="1:11" s="15" customFormat="1" ht="13.5">
      <c r="A48" s="263"/>
      <c r="B48" s="264"/>
      <c r="C48" s="264"/>
      <c r="D48" s="264"/>
      <c r="E48" s="264"/>
      <c r="F48" s="264"/>
      <c r="G48" s="264"/>
      <c r="H48" s="264"/>
      <c r="I48" s="264"/>
      <c r="J48" s="264"/>
      <c r="K48" s="265"/>
    </row>
    <row r="49" spans="1:11" s="15" customFormat="1" ht="13.5">
      <c r="A49" s="263"/>
      <c r="B49" s="264"/>
      <c r="C49" s="264"/>
      <c r="D49" s="264"/>
      <c r="E49" s="264"/>
      <c r="F49" s="264"/>
      <c r="G49" s="264"/>
      <c r="H49" s="264"/>
      <c r="I49" s="264"/>
      <c r="J49" s="264"/>
      <c r="K49" s="265"/>
    </row>
    <row r="50" spans="1:11" s="15" customFormat="1" ht="13.5">
      <c r="A50" s="263"/>
      <c r="B50" s="264"/>
      <c r="C50" s="264"/>
      <c r="D50" s="264"/>
      <c r="E50" s="264"/>
      <c r="F50" s="264"/>
      <c r="G50" s="264"/>
      <c r="H50" s="264"/>
      <c r="I50" s="264"/>
      <c r="J50" s="264"/>
      <c r="K50" s="265"/>
    </row>
    <row r="51" spans="1:11" s="15" customFormat="1" ht="13.5">
      <c r="A51" s="263"/>
      <c r="B51" s="264"/>
      <c r="C51" s="264"/>
      <c r="D51" s="264"/>
      <c r="E51" s="264"/>
      <c r="F51" s="264"/>
      <c r="G51" s="264"/>
      <c r="H51" s="264"/>
      <c r="I51" s="264"/>
      <c r="J51" s="264"/>
      <c r="K51" s="265"/>
    </row>
    <row r="52" spans="1:11" s="15" customFormat="1" ht="13.5">
      <c r="A52" s="263"/>
      <c r="B52" s="264"/>
      <c r="C52" s="264"/>
      <c r="D52" s="264"/>
      <c r="E52" s="264"/>
      <c r="F52" s="264"/>
      <c r="G52" s="264"/>
      <c r="H52" s="264"/>
      <c r="I52" s="264"/>
      <c r="J52" s="264"/>
      <c r="K52" s="265"/>
    </row>
    <row r="53" spans="1:11" s="15" customFormat="1" ht="13.5">
      <c r="A53" s="263"/>
      <c r="B53" s="264"/>
      <c r="C53" s="264"/>
      <c r="D53" s="264"/>
      <c r="E53" s="264"/>
      <c r="F53" s="264"/>
      <c r="G53" s="264"/>
      <c r="H53" s="264"/>
      <c r="I53" s="264"/>
      <c r="J53" s="264"/>
      <c r="K53" s="265"/>
    </row>
    <row r="54" spans="1:11" s="15" customFormat="1" ht="14.25" thickBot="1">
      <c r="A54" s="266"/>
      <c r="B54" s="267"/>
      <c r="C54" s="267"/>
      <c r="D54" s="267"/>
      <c r="E54" s="267"/>
      <c r="F54" s="267"/>
      <c r="G54" s="267"/>
      <c r="H54" s="267"/>
      <c r="I54" s="267"/>
      <c r="J54" s="267"/>
      <c r="K54" s="268"/>
    </row>
    <row r="55" s="15" customFormat="1" ht="13.5"/>
    <row r="56" spans="5:8" s="15" customFormat="1" ht="18.75">
      <c r="E56" s="52"/>
      <c r="F56" s="52"/>
      <c r="G56" s="52"/>
      <c r="H56" s="52"/>
    </row>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row r="68" s="15" customFormat="1" ht="13.5"/>
    <row r="69" spans="23:26" s="15" customFormat="1" ht="13.5">
      <c r="W69" s="14"/>
      <c r="X69" s="14"/>
      <c r="Y69" s="14"/>
      <c r="Z69" s="14"/>
    </row>
    <row r="70" spans="23:26" s="15" customFormat="1" ht="13.5">
      <c r="W70" s="14"/>
      <c r="X70" s="14"/>
      <c r="Y70" s="14"/>
      <c r="Z70" s="14"/>
    </row>
    <row r="71" spans="23:26" s="15" customFormat="1" ht="13.5">
      <c r="W71" s="14"/>
      <c r="X71" s="14"/>
      <c r="Y71" s="14"/>
      <c r="Z71" s="14"/>
    </row>
    <row r="72" spans="23:26" s="15" customFormat="1" ht="13.5">
      <c r="W72" s="14"/>
      <c r="X72" s="14"/>
      <c r="Y72" s="14"/>
      <c r="Z72" s="14"/>
    </row>
    <row r="73" spans="18:26" s="15" customFormat="1" ht="13.5">
      <c r="R73" s="14"/>
      <c r="S73" s="14"/>
      <c r="T73" s="14"/>
      <c r="U73" s="14"/>
      <c r="W73" s="14"/>
      <c r="X73" s="14"/>
      <c r="Y73" s="14"/>
      <c r="Z73" s="14"/>
    </row>
    <row r="74" spans="18:26" s="15" customFormat="1" ht="13.5">
      <c r="R74" s="14"/>
      <c r="S74" s="14"/>
      <c r="T74" s="14"/>
      <c r="U74" s="14"/>
      <c r="W74" s="14"/>
      <c r="X74" s="14"/>
      <c r="Y74" s="14"/>
      <c r="Z74" s="14"/>
    </row>
  </sheetData>
  <sheetProtection/>
  <mergeCells count="28">
    <mergeCell ref="G8:K8"/>
    <mergeCell ref="G31:I34"/>
    <mergeCell ref="A39:K54"/>
    <mergeCell ref="A30:B30"/>
    <mergeCell ref="D30:E30"/>
    <mergeCell ref="G30:I30"/>
    <mergeCell ref="J30:K30"/>
    <mergeCell ref="D31:E31"/>
    <mergeCell ref="D33:E33"/>
    <mergeCell ref="A31:B34"/>
    <mergeCell ref="D34:E34"/>
    <mergeCell ref="D32:E32"/>
    <mergeCell ref="J31:K34"/>
    <mergeCell ref="A4:K5"/>
    <mergeCell ref="I7:K7"/>
    <mergeCell ref="A12:B13"/>
    <mergeCell ref="D12:D13"/>
    <mergeCell ref="E12:H12"/>
    <mergeCell ref="I12:I13"/>
    <mergeCell ref="J12:J13"/>
    <mergeCell ref="E13:H13"/>
    <mergeCell ref="A20:B21"/>
    <mergeCell ref="D20:K20"/>
    <mergeCell ref="D21:K21"/>
    <mergeCell ref="A15:B16"/>
    <mergeCell ref="D15:D16"/>
    <mergeCell ref="E15:K15"/>
    <mergeCell ref="E16:K16"/>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1:L47"/>
  <sheetViews>
    <sheetView view="pageBreakPreview" zoomScaleNormal="85" zoomScaleSheetLayoutView="100" zoomScalePageLayoutView="0" workbookViewId="0" topLeftCell="C22">
      <selection activeCell="I23" sqref="I23"/>
    </sheetView>
  </sheetViews>
  <sheetFormatPr defaultColWidth="9.00390625" defaultRowHeight="13.5"/>
  <cols>
    <col min="1" max="1" width="2.875" style="14" customWidth="1"/>
    <col min="2" max="2" width="19.875" style="14" customWidth="1"/>
    <col min="3" max="3" width="10.875" style="14" customWidth="1"/>
    <col min="4" max="4" width="5.25390625" style="14" bestFit="1" customWidth="1"/>
    <col min="5" max="5" width="11.75390625" style="14" customWidth="1"/>
    <col min="6" max="6" width="6.625" style="14" customWidth="1"/>
    <col min="7" max="7" width="11.75390625" style="14" customWidth="1"/>
    <col min="8" max="8" width="6.625" style="14" customWidth="1"/>
    <col min="9" max="9" width="15.375" style="14" bestFit="1" customWidth="1"/>
    <col min="10" max="10" width="15.375" style="14" customWidth="1"/>
    <col min="11" max="11" width="13.75390625" style="14" bestFit="1" customWidth="1"/>
    <col min="12" max="12" width="9.625" style="14" bestFit="1" customWidth="1"/>
    <col min="13" max="16384" width="9.00390625" style="14" customWidth="1"/>
  </cols>
  <sheetData>
    <row r="1" ht="26.25" customHeight="1">
      <c r="K1" s="42" t="s">
        <v>41</v>
      </c>
    </row>
    <row r="2" ht="18.75" customHeight="1"/>
    <row r="3" spans="2:11" ht="18.75" customHeight="1">
      <c r="B3" s="276" t="s">
        <v>301</v>
      </c>
      <c r="C3" s="277"/>
      <c r="D3" s="277"/>
      <c r="E3" s="277"/>
      <c r="F3" s="277"/>
      <c r="G3" s="277"/>
      <c r="H3" s="277"/>
      <c r="I3" s="277"/>
      <c r="J3" s="277"/>
      <c r="K3" s="277"/>
    </row>
    <row r="4" spans="2:11" ht="18.75" customHeight="1">
      <c r="B4" s="277"/>
      <c r="C4" s="277"/>
      <c r="D4" s="277"/>
      <c r="E4" s="277"/>
      <c r="F4" s="277"/>
      <c r="G4" s="277"/>
      <c r="H4" s="277"/>
      <c r="I4" s="277"/>
      <c r="J4" s="277"/>
      <c r="K4" s="277"/>
    </row>
    <row r="5" spans="9:11" ht="21" customHeight="1">
      <c r="I5" s="36"/>
      <c r="J5" s="36"/>
      <c r="K5" s="138" t="str">
        <f>IF('表紙'!$G$8="","会社名",'表紙'!$G$8)</f>
        <v>会社名</v>
      </c>
    </row>
    <row r="6" ht="26.25" customHeight="1"/>
    <row r="7" ht="18" customHeight="1">
      <c r="B7" s="45" t="s">
        <v>64</v>
      </c>
    </row>
    <row r="8" ht="18" customHeight="1">
      <c r="B8" s="45" t="s">
        <v>58</v>
      </c>
    </row>
    <row r="9" ht="9" customHeight="1" thickBot="1"/>
    <row r="10" spans="2:11" ht="37.5" customHeight="1" thickBot="1" thickTop="1">
      <c r="B10" s="278" t="s">
        <v>78</v>
      </c>
      <c r="C10" s="279"/>
      <c r="D10" s="279"/>
      <c r="E10" s="279"/>
      <c r="F10" s="279"/>
      <c r="G10" s="279"/>
      <c r="H10" s="279"/>
      <c r="I10" s="279"/>
      <c r="J10" s="279"/>
      <c r="K10" s="280"/>
    </row>
    <row r="11" ht="9.75" customHeight="1" thickTop="1">
      <c r="B11" s="45"/>
    </row>
    <row r="12" ht="18" customHeight="1">
      <c r="B12" s="45" t="s">
        <v>59</v>
      </c>
    </row>
    <row r="13" ht="9.75" customHeight="1" thickBot="1">
      <c r="B13" s="45"/>
    </row>
    <row r="14" spans="2:11" ht="37.5" customHeight="1" thickBot="1" thickTop="1">
      <c r="B14" s="278" t="s">
        <v>79</v>
      </c>
      <c r="C14" s="279"/>
      <c r="D14" s="279"/>
      <c r="E14" s="279"/>
      <c r="F14" s="279"/>
      <c r="G14" s="279"/>
      <c r="H14" s="279"/>
      <c r="I14" s="279"/>
      <c r="J14" s="279"/>
      <c r="K14" s="280"/>
    </row>
    <row r="15" spans="2:7" ht="31.5" customHeight="1" thickTop="1">
      <c r="B15" s="281" t="s">
        <v>80</v>
      </c>
      <c r="C15" s="281"/>
      <c r="D15" s="281"/>
      <c r="E15" s="281"/>
      <c r="F15" s="281"/>
      <c r="G15" s="281"/>
    </row>
    <row r="16" ht="18" customHeight="1">
      <c r="B16" s="45"/>
    </row>
    <row r="17" spans="2:10" ht="18" thickBot="1">
      <c r="B17" s="45" t="s">
        <v>39</v>
      </c>
      <c r="J17" s="39"/>
    </row>
    <row r="18" spans="2:11" ht="45" customHeight="1">
      <c r="B18" s="115" t="s">
        <v>34</v>
      </c>
      <c r="C18" s="285" t="s">
        <v>19</v>
      </c>
      <c r="D18" s="286"/>
      <c r="E18" s="287" t="s">
        <v>69</v>
      </c>
      <c r="F18" s="288"/>
      <c r="G18" s="288"/>
      <c r="H18" s="289"/>
      <c r="I18" s="100" t="s">
        <v>21</v>
      </c>
      <c r="J18" s="40" t="s">
        <v>81</v>
      </c>
      <c r="K18" s="33" t="s">
        <v>82</v>
      </c>
    </row>
    <row r="19" spans="2:11" ht="18" customHeight="1" thickBot="1">
      <c r="B19" s="116"/>
      <c r="C19" s="117"/>
      <c r="D19" s="13"/>
      <c r="E19" s="274" t="s">
        <v>72</v>
      </c>
      <c r="F19" s="275"/>
      <c r="G19" s="274" t="s">
        <v>73</v>
      </c>
      <c r="H19" s="275"/>
      <c r="I19" s="32"/>
      <c r="J19" s="41"/>
      <c r="K19" s="118"/>
    </row>
    <row r="20" spans="2:12" ht="18" customHeight="1" thickTop="1">
      <c r="B20" s="109" t="s">
        <v>35</v>
      </c>
      <c r="C20" s="218"/>
      <c r="D20" s="1" t="s">
        <v>83</v>
      </c>
      <c r="E20" s="221"/>
      <c r="F20" s="2" t="s">
        <v>84</v>
      </c>
      <c r="G20" s="136">
        <f>IF(C20="","",IF(E20="",'参考'!$E$7*1000,""))</f>
      </c>
      <c r="H20" s="2" t="s">
        <v>84</v>
      </c>
      <c r="I20" s="122">
        <f>IF(C20="",0,IF(E20="",C20*G20,C20*E20))</f>
        <v>0</v>
      </c>
      <c r="J20" s="20">
        <v>0.0245</v>
      </c>
      <c r="K20" s="214">
        <f>(J20*I20/10^6)*44/12</f>
        <v>0</v>
      </c>
      <c r="L20" s="60" t="s">
        <v>225</v>
      </c>
    </row>
    <row r="21" spans="2:12" ht="18" customHeight="1">
      <c r="B21" s="110" t="s">
        <v>36</v>
      </c>
      <c r="C21" s="218"/>
      <c r="D21" s="1" t="s">
        <v>85</v>
      </c>
      <c r="E21" s="222"/>
      <c r="F21" s="2" t="s">
        <v>86</v>
      </c>
      <c r="G21" s="136">
        <f>IF(C21="","",IF(E21="",'参考'!$E$8*1000,""))</f>
      </c>
      <c r="H21" s="2" t="s">
        <v>86</v>
      </c>
      <c r="I21" s="122">
        <f aca="true" t="shared" si="0" ref="I21:I43">IF(C21="",0,IF(E21="",C21*G21,C21*E21))</f>
        <v>0</v>
      </c>
      <c r="J21" s="20">
        <v>0.0247</v>
      </c>
      <c r="K21" s="214">
        <f aca="true" t="shared" si="1" ref="K21:K43">(J21*I21/10^6)*44/12</f>
        <v>0</v>
      </c>
      <c r="L21" s="60" t="s">
        <v>226</v>
      </c>
    </row>
    <row r="22" spans="2:12" ht="18" customHeight="1">
      <c r="B22" s="110" t="s">
        <v>2</v>
      </c>
      <c r="C22" s="218"/>
      <c r="D22" s="1" t="s">
        <v>87</v>
      </c>
      <c r="E22" s="222"/>
      <c r="F22" s="2" t="s">
        <v>88</v>
      </c>
      <c r="G22" s="136">
        <f>IF(C22="","",IF(E22="",'参考'!$E$9*1000,""))</f>
      </c>
      <c r="H22" s="2" t="s">
        <v>88</v>
      </c>
      <c r="I22" s="122">
        <f t="shared" si="0"/>
        <v>0</v>
      </c>
      <c r="J22" s="20">
        <v>0.0255</v>
      </c>
      <c r="K22" s="214">
        <f t="shared" si="1"/>
        <v>0</v>
      </c>
      <c r="L22" s="60" t="s">
        <v>227</v>
      </c>
    </row>
    <row r="23" spans="2:12" ht="18" customHeight="1">
      <c r="B23" s="110" t="s">
        <v>89</v>
      </c>
      <c r="C23" s="218"/>
      <c r="D23" s="1" t="s">
        <v>24</v>
      </c>
      <c r="E23" s="222"/>
      <c r="F23" s="2" t="s">
        <v>25</v>
      </c>
      <c r="G23" s="136">
        <f>IF(C23="","",IF(E23="",'参考'!$E$10*1000,""))</f>
      </c>
      <c r="H23" s="2" t="s">
        <v>25</v>
      </c>
      <c r="I23" s="122">
        <f t="shared" si="0"/>
        <v>0</v>
      </c>
      <c r="J23" s="20">
        <v>0.0294</v>
      </c>
      <c r="K23" s="214">
        <f t="shared" si="1"/>
        <v>0</v>
      </c>
      <c r="L23" s="60" t="s">
        <v>228</v>
      </c>
    </row>
    <row r="24" spans="2:12" ht="18" customHeight="1">
      <c r="B24" s="110" t="s">
        <v>14</v>
      </c>
      <c r="C24" s="218"/>
      <c r="D24" s="1" t="s">
        <v>24</v>
      </c>
      <c r="E24" s="222"/>
      <c r="F24" s="2" t="s">
        <v>25</v>
      </c>
      <c r="G24" s="136">
        <f>IF(C24="","",IF(E24="",'参考'!$E$11*1000,""))</f>
      </c>
      <c r="H24" s="2" t="s">
        <v>25</v>
      </c>
      <c r="I24" s="122">
        <f t="shared" si="0"/>
        <v>0</v>
      </c>
      <c r="J24" s="20">
        <v>0.0254</v>
      </c>
      <c r="K24" s="214">
        <f t="shared" si="1"/>
        <v>0</v>
      </c>
      <c r="L24" s="60" t="s">
        <v>229</v>
      </c>
    </row>
    <row r="25" spans="2:12" ht="18" customHeight="1">
      <c r="B25" s="110" t="s">
        <v>90</v>
      </c>
      <c r="C25" s="218"/>
      <c r="D25" s="1" t="s">
        <v>24</v>
      </c>
      <c r="E25" s="222"/>
      <c r="F25" s="2" t="s">
        <v>25</v>
      </c>
      <c r="G25" s="136">
        <f>IF(C25="","",IF(E25="",'参考'!$E$12*1000,""))</f>
      </c>
      <c r="H25" s="2" t="s">
        <v>25</v>
      </c>
      <c r="I25" s="122">
        <f t="shared" si="0"/>
        <v>0</v>
      </c>
      <c r="J25" s="20">
        <v>0.0209</v>
      </c>
      <c r="K25" s="214">
        <f t="shared" si="1"/>
        <v>0</v>
      </c>
      <c r="L25" s="60" t="s">
        <v>230</v>
      </c>
    </row>
    <row r="26" spans="2:12" ht="18" customHeight="1">
      <c r="B26" s="110" t="s">
        <v>13</v>
      </c>
      <c r="C26" s="218"/>
      <c r="D26" s="1" t="s">
        <v>24</v>
      </c>
      <c r="E26" s="222"/>
      <c r="F26" s="2" t="s">
        <v>25</v>
      </c>
      <c r="G26" s="136">
        <f>IF(C26="","",IF(E26="",'参考'!$E$13*1000,""))</f>
      </c>
      <c r="H26" s="2" t="s">
        <v>25</v>
      </c>
      <c r="I26" s="122">
        <f t="shared" si="0"/>
        <v>0</v>
      </c>
      <c r="J26" s="20">
        <v>0.0208</v>
      </c>
      <c r="K26" s="214">
        <f t="shared" si="1"/>
        <v>0</v>
      </c>
      <c r="L26" s="60" t="s">
        <v>231</v>
      </c>
    </row>
    <row r="27" spans="2:12" ht="18" customHeight="1">
      <c r="B27" s="113" t="s">
        <v>91</v>
      </c>
      <c r="C27" s="219"/>
      <c r="D27" s="3" t="s">
        <v>20</v>
      </c>
      <c r="E27" s="223"/>
      <c r="F27" s="4" t="s">
        <v>28</v>
      </c>
      <c r="G27" s="136">
        <f>IF(C27="","",IF(E27="",'参考'!$E$14*1000*1000,""))</f>
      </c>
      <c r="H27" s="4" t="s">
        <v>28</v>
      </c>
      <c r="I27" s="122">
        <f t="shared" si="0"/>
        <v>0</v>
      </c>
      <c r="J27" s="20">
        <v>0.0184</v>
      </c>
      <c r="K27" s="214">
        <f t="shared" si="1"/>
        <v>0</v>
      </c>
      <c r="L27" s="60" t="s">
        <v>232</v>
      </c>
    </row>
    <row r="28" spans="2:12" ht="18" customHeight="1">
      <c r="B28" s="113" t="s">
        <v>6</v>
      </c>
      <c r="C28" s="219"/>
      <c r="D28" s="3" t="s">
        <v>20</v>
      </c>
      <c r="E28" s="223"/>
      <c r="F28" s="4" t="s">
        <v>28</v>
      </c>
      <c r="G28" s="137">
        <f>IF(C28="","",IF(E28="",'参考'!$E$15*1000*1000,""))</f>
      </c>
      <c r="H28" s="4" t="s">
        <v>28</v>
      </c>
      <c r="I28" s="122">
        <f t="shared" si="0"/>
        <v>0</v>
      </c>
      <c r="J28" s="20">
        <v>0.0187</v>
      </c>
      <c r="K28" s="214">
        <f t="shared" si="1"/>
        <v>0</v>
      </c>
      <c r="L28" s="60" t="s">
        <v>233</v>
      </c>
    </row>
    <row r="29" spans="2:12" ht="18" customHeight="1">
      <c r="B29" s="113" t="s">
        <v>92</v>
      </c>
      <c r="C29" s="219"/>
      <c r="D29" s="3" t="s">
        <v>20</v>
      </c>
      <c r="E29" s="223"/>
      <c r="F29" s="4" t="s">
        <v>28</v>
      </c>
      <c r="G29" s="137">
        <f>IF(C29="","",IF(E29="",'参考'!$E$16*1000*1000,""))</f>
      </c>
      <c r="H29" s="4" t="s">
        <v>28</v>
      </c>
      <c r="I29" s="122">
        <f t="shared" si="0"/>
        <v>0</v>
      </c>
      <c r="J29" s="20">
        <v>0.0183</v>
      </c>
      <c r="K29" s="214">
        <f t="shared" si="1"/>
        <v>0</v>
      </c>
      <c r="L29" s="60" t="s">
        <v>234</v>
      </c>
    </row>
    <row r="30" spans="2:12" ht="18" customHeight="1">
      <c r="B30" s="113" t="s">
        <v>93</v>
      </c>
      <c r="C30" s="219"/>
      <c r="D30" s="3" t="s">
        <v>29</v>
      </c>
      <c r="E30" s="223"/>
      <c r="F30" s="4" t="s">
        <v>28</v>
      </c>
      <c r="G30" s="137">
        <f>IF(C30="","",IF(E30="",'参考'!$E$17*1000*1000,""))</f>
      </c>
      <c r="H30" s="4" t="s">
        <v>28</v>
      </c>
      <c r="I30" s="122">
        <f t="shared" si="0"/>
        <v>0</v>
      </c>
      <c r="J30" s="20">
        <v>0.0182</v>
      </c>
      <c r="K30" s="214">
        <f t="shared" si="1"/>
        <v>0</v>
      </c>
      <c r="L30" s="60" t="s">
        <v>235</v>
      </c>
    </row>
    <row r="31" spans="2:12" ht="18" customHeight="1">
      <c r="B31" s="113" t="s">
        <v>8</v>
      </c>
      <c r="C31" s="219"/>
      <c r="D31" s="3" t="s">
        <v>29</v>
      </c>
      <c r="E31" s="223"/>
      <c r="F31" s="4" t="s">
        <v>27</v>
      </c>
      <c r="G31" s="137">
        <f>IF(C31="","",IF(E31="",'参考'!$E$18*1000*1000,""))</f>
      </c>
      <c r="H31" s="4" t="s">
        <v>27</v>
      </c>
      <c r="I31" s="122">
        <f t="shared" si="0"/>
        <v>0</v>
      </c>
      <c r="J31" s="20">
        <v>0.0183</v>
      </c>
      <c r="K31" s="214">
        <f t="shared" si="1"/>
        <v>0</v>
      </c>
      <c r="L31" s="60" t="s">
        <v>236</v>
      </c>
    </row>
    <row r="32" spans="2:12" ht="18" customHeight="1">
      <c r="B32" s="113" t="s">
        <v>9</v>
      </c>
      <c r="C32" s="219"/>
      <c r="D32" s="3" t="s">
        <v>29</v>
      </c>
      <c r="E32" s="223"/>
      <c r="F32" s="4" t="s">
        <v>27</v>
      </c>
      <c r="G32" s="137">
        <f>IF(C32="","",IF(E32="",'参考'!$E$19*1000*1000,""))</f>
      </c>
      <c r="H32" s="4" t="s">
        <v>27</v>
      </c>
      <c r="I32" s="122">
        <f t="shared" si="0"/>
        <v>0</v>
      </c>
      <c r="J32" s="20">
        <v>0.0185</v>
      </c>
      <c r="K32" s="214">
        <f t="shared" si="1"/>
        <v>0</v>
      </c>
      <c r="L32" s="60" t="s">
        <v>237</v>
      </c>
    </row>
    <row r="33" spans="2:12" ht="18" customHeight="1">
      <c r="B33" s="113" t="s">
        <v>10</v>
      </c>
      <c r="C33" s="219"/>
      <c r="D33" s="3" t="s">
        <v>20</v>
      </c>
      <c r="E33" s="223"/>
      <c r="F33" s="4" t="s">
        <v>27</v>
      </c>
      <c r="G33" s="137">
        <f>IF(C33="","",IF(E33="",'参考'!$E$20*1000*1000,""))</f>
      </c>
      <c r="H33" s="4" t="s">
        <v>27</v>
      </c>
      <c r="I33" s="122">
        <f t="shared" si="0"/>
        <v>0</v>
      </c>
      <c r="J33" s="20">
        <v>0.0187</v>
      </c>
      <c r="K33" s="214">
        <f t="shared" si="1"/>
        <v>0</v>
      </c>
      <c r="L33" s="60" t="s">
        <v>238</v>
      </c>
    </row>
    <row r="34" spans="2:12" ht="18" customHeight="1">
      <c r="B34" s="113" t="s">
        <v>11</v>
      </c>
      <c r="C34" s="219"/>
      <c r="D34" s="3" t="s">
        <v>20</v>
      </c>
      <c r="E34" s="223"/>
      <c r="F34" s="4" t="s">
        <v>27</v>
      </c>
      <c r="G34" s="137">
        <f>IF(C34="","",IF(E34="",'参考'!$E$21*1000*1000,""))</f>
      </c>
      <c r="H34" s="4" t="s">
        <v>27</v>
      </c>
      <c r="I34" s="122">
        <f t="shared" si="0"/>
        <v>0</v>
      </c>
      <c r="J34" s="20">
        <v>0.0189</v>
      </c>
      <c r="K34" s="214">
        <f t="shared" si="1"/>
        <v>0</v>
      </c>
      <c r="L34" s="60" t="s">
        <v>239</v>
      </c>
    </row>
    <row r="35" spans="2:12" ht="18" customHeight="1">
      <c r="B35" s="113" t="s">
        <v>12</v>
      </c>
      <c r="C35" s="219"/>
      <c r="D35" s="3" t="s">
        <v>20</v>
      </c>
      <c r="E35" s="223"/>
      <c r="F35" s="4" t="s">
        <v>27</v>
      </c>
      <c r="G35" s="137">
        <f>IF(C35="","",IF(E35="",'参考'!$E$22*1000*1000,""))</f>
      </c>
      <c r="H35" s="4" t="s">
        <v>27</v>
      </c>
      <c r="I35" s="122">
        <f t="shared" si="0"/>
        <v>0</v>
      </c>
      <c r="J35" s="20">
        <v>0.0195</v>
      </c>
      <c r="K35" s="214">
        <f t="shared" si="1"/>
        <v>0</v>
      </c>
      <c r="L35" s="60" t="s">
        <v>240</v>
      </c>
    </row>
    <row r="36" spans="2:12" ht="18" customHeight="1">
      <c r="B36" s="113" t="s">
        <v>7</v>
      </c>
      <c r="C36" s="219"/>
      <c r="D36" s="3" t="s">
        <v>94</v>
      </c>
      <c r="E36" s="223"/>
      <c r="F36" s="4" t="s">
        <v>95</v>
      </c>
      <c r="G36" s="136">
        <f>IF(C36="","",IF(E36="",'参考'!$E$23*1000,""))</f>
      </c>
      <c r="H36" s="4" t="s">
        <v>95</v>
      </c>
      <c r="I36" s="122">
        <f t="shared" si="0"/>
        <v>0</v>
      </c>
      <c r="J36" s="20">
        <v>0.0161</v>
      </c>
      <c r="K36" s="214">
        <f t="shared" si="1"/>
        <v>0</v>
      </c>
      <c r="L36" s="60" t="s">
        <v>241</v>
      </c>
    </row>
    <row r="37" spans="2:12" ht="18" customHeight="1">
      <c r="B37" s="113" t="s">
        <v>15</v>
      </c>
      <c r="C37" s="219"/>
      <c r="D37" s="3" t="s">
        <v>37</v>
      </c>
      <c r="E37" s="223"/>
      <c r="F37" s="4" t="s">
        <v>31</v>
      </c>
      <c r="G37" s="136">
        <f>IF(C37="","",IF(E37="",'参考'!$E$24*1000,""))</f>
      </c>
      <c r="H37" s="4" t="s">
        <v>31</v>
      </c>
      <c r="I37" s="122">
        <f t="shared" si="0"/>
        <v>0</v>
      </c>
      <c r="J37" s="20">
        <v>0.0142</v>
      </c>
      <c r="K37" s="214">
        <f t="shared" si="1"/>
        <v>0</v>
      </c>
      <c r="L37" s="60" t="s">
        <v>242</v>
      </c>
    </row>
    <row r="38" spans="2:12" ht="18" customHeight="1">
      <c r="B38" s="113" t="s">
        <v>16</v>
      </c>
      <c r="C38" s="219"/>
      <c r="D38" s="3" t="s">
        <v>94</v>
      </c>
      <c r="E38" s="223"/>
      <c r="F38" s="4" t="s">
        <v>95</v>
      </c>
      <c r="G38" s="136">
        <f>IF(C38="","",IF(E38="",'参考'!$E$25*1000,""))</f>
      </c>
      <c r="H38" s="4" t="s">
        <v>95</v>
      </c>
      <c r="I38" s="122">
        <f t="shared" si="0"/>
        <v>0</v>
      </c>
      <c r="J38" s="20">
        <v>0.0135</v>
      </c>
      <c r="K38" s="214">
        <f t="shared" si="1"/>
        <v>0</v>
      </c>
      <c r="L38" s="60" t="s">
        <v>243</v>
      </c>
    </row>
    <row r="39" spans="2:12" ht="18" customHeight="1">
      <c r="B39" s="113" t="s">
        <v>96</v>
      </c>
      <c r="C39" s="219"/>
      <c r="D39" s="3" t="s">
        <v>37</v>
      </c>
      <c r="E39" s="223"/>
      <c r="F39" s="4" t="s">
        <v>31</v>
      </c>
      <c r="G39" s="136">
        <f>IF(C39="","",IF(E39="",'参考'!$E$26*1000,""))</f>
      </c>
      <c r="H39" s="4" t="s">
        <v>31</v>
      </c>
      <c r="I39" s="122">
        <f t="shared" si="0"/>
        <v>0</v>
      </c>
      <c r="J39" s="20">
        <v>0.0139</v>
      </c>
      <c r="K39" s="214">
        <f t="shared" si="1"/>
        <v>0</v>
      </c>
      <c r="L39" s="60" t="s">
        <v>244</v>
      </c>
    </row>
    <row r="40" spans="2:12" ht="18" customHeight="1">
      <c r="B40" s="113" t="s">
        <v>97</v>
      </c>
      <c r="C40" s="220"/>
      <c r="D40" s="5" t="s">
        <v>98</v>
      </c>
      <c r="E40" s="223"/>
      <c r="F40" s="4" t="s">
        <v>31</v>
      </c>
      <c r="G40" s="136">
        <f>IF(C40="","",IF(E40="",'参考'!$E$27*1000,""))</f>
      </c>
      <c r="H40" s="4" t="s">
        <v>31</v>
      </c>
      <c r="I40" s="122">
        <f t="shared" si="0"/>
        <v>0</v>
      </c>
      <c r="J40" s="20">
        <v>0.011</v>
      </c>
      <c r="K40" s="214">
        <f t="shared" si="1"/>
        <v>0</v>
      </c>
      <c r="L40" s="60" t="s">
        <v>245</v>
      </c>
    </row>
    <row r="41" spans="2:12" ht="18" customHeight="1">
      <c r="B41" s="113" t="s">
        <v>99</v>
      </c>
      <c r="C41" s="220"/>
      <c r="D41" s="5" t="s">
        <v>98</v>
      </c>
      <c r="E41" s="224"/>
      <c r="F41" s="4" t="s">
        <v>31</v>
      </c>
      <c r="G41" s="136">
        <f>IF(C41="","",IF(E41="",'参考'!$E$28*1000,""))</f>
      </c>
      <c r="H41" s="4" t="s">
        <v>31</v>
      </c>
      <c r="I41" s="122">
        <f t="shared" si="0"/>
        <v>0</v>
      </c>
      <c r="J41" s="20">
        <v>0.0263</v>
      </c>
      <c r="K41" s="214">
        <f t="shared" si="1"/>
        <v>0</v>
      </c>
      <c r="L41" s="60" t="s">
        <v>246</v>
      </c>
    </row>
    <row r="42" spans="2:12" ht="18" customHeight="1">
      <c r="B42" s="113" t="s">
        <v>5</v>
      </c>
      <c r="C42" s="220"/>
      <c r="D42" s="5" t="s">
        <v>98</v>
      </c>
      <c r="E42" s="224"/>
      <c r="F42" s="4" t="s">
        <v>31</v>
      </c>
      <c r="G42" s="136">
        <f>IF(C42="","",IF(E42="",'参考'!$E$29*1000,""))</f>
      </c>
      <c r="H42" s="4" t="s">
        <v>31</v>
      </c>
      <c r="I42" s="122">
        <f t="shared" si="0"/>
        <v>0</v>
      </c>
      <c r="J42" s="20">
        <v>0.0384</v>
      </c>
      <c r="K42" s="214">
        <f t="shared" si="1"/>
        <v>0</v>
      </c>
      <c r="L42" s="60" t="s">
        <v>247</v>
      </c>
    </row>
    <row r="43" spans="2:12" ht="18" customHeight="1" thickBot="1">
      <c r="B43" s="114" t="s">
        <v>17</v>
      </c>
      <c r="C43" s="220"/>
      <c r="D43" s="5" t="s">
        <v>37</v>
      </c>
      <c r="E43" s="225"/>
      <c r="F43" s="119" t="s">
        <v>31</v>
      </c>
      <c r="G43" s="136">
        <f>IF(C43="","",IF(E43="",'参考'!$E$30*1000,""))</f>
      </c>
      <c r="H43" s="119" t="s">
        <v>31</v>
      </c>
      <c r="I43" s="122">
        <f t="shared" si="0"/>
        <v>0</v>
      </c>
      <c r="J43" s="20">
        <v>0.0136</v>
      </c>
      <c r="K43" s="214">
        <f t="shared" si="1"/>
        <v>0</v>
      </c>
      <c r="L43" s="60" t="s">
        <v>248</v>
      </c>
    </row>
    <row r="44" spans="2:11" ht="18" customHeight="1" thickBot="1" thickTop="1">
      <c r="B44" s="102" t="s">
        <v>32</v>
      </c>
      <c r="C44" s="290" t="s">
        <v>100</v>
      </c>
      <c r="D44" s="291"/>
      <c r="E44" s="290" t="s">
        <v>100</v>
      </c>
      <c r="F44" s="291"/>
      <c r="G44" s="290" t="s">
        <v>100</v>
      </c>
      <c r="H44" s="291"/>
      <c r="I44" s="123">
        <f>SUM(I20:I43)</f>
        <v>0</v>
      </c>
      <c r="J44" s="37" t="s">
        <v>100</v>
      </c>
      <c r="K44" s="215">
        <f>SUM(K20:K43)</f>
        <v>0</v>
      </c>
    </row>
    <row r="45" spans="2:11" ht="23.25" customHeight="1">
      <c r="B45" s="282"/>
      <c r="C45" s="283"/>
      <c r="D45" s="283"/>
      <c r="E45" s="283"/>
      <c r="F45" s="283"/>
      <c r="G45" s="283"/>
      <c r="H45" s="283"/>
      <c r="I45" s="283"/>
      <c r="J45" s="283"/>
      <c r="K45" s="283"/>
    </row>
    <row r="46" spans="2:11" ht="18" customHeight="1">
      <c r="B46" s="284"/>
      <c r="C46" s="284"/>
      <c r="D46" s="284"/>
      <c r="E46" s="284"/>
      <c r="F46" s="284"/>
      <c r="G46" s="284"/>
      <c r="H46" s="284"/>
      <c r="I46" s="284"/>
      <c r="J46" s="284"/>
      <c r="K46" s="284"/>
    </row>
    <row r="47" spans="2:11" ht="18" customHeight="1">
      <c r="B47" s="12"/>
      <c r="C47" s="12"/>
      <c r="D47" s="12"/>
      <c r="E47" s="12"/>
      <c r="F47" s="12"/>
      <c r="G47" s="12"/>
      <c r="H47" s="12"/>
      <c r="I47" s="12"/>
      <c r="J47" s="12"/>
      <c r="K47" s="12"/>
    </row>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row r="68" s="15" customFormat="1" ht="13.5"/>
    <row r="69" s="15" customFormat="1" ht="13.5"/>
    <row r="70" s="15" customFormat="1" ht="13.5"/>
    <row r="71" s="15" customFormat="1" ht="13.5"/>
    <row r="72" s="15" customFormat="1" ht="13.5"/>
    <row r="73" s="15" customFormat="1" ht="13.5"/>
    <row r="74" s="15" customFormat="1" ht="13.5"/>
    <row r="75" s="15" customFormat="1" ht="13.5"/>
    <row r="76" s="15" customFormat="1" ht="13.5"/>
    <row r="77" s="15" customFormat="1" ht="13.5"/>
    <row r="78" s="15" customFormat="1" ht="13.5"/>
    <row r="79" s="15" customFormat="1" ht="13.5"/>
    <row r="80" s="15" customFormat="1" ht="13.5"/>
    <row r="81" s="15" customFormat="1" ht="13.5"/>
    <row r="82" s="15" customFormat="1" ht="13.5"/>
    <row r="83" s="15" customFormat="1" ht="13.5"/>
  </sheetData>
  <sheetProtection/>
  <mergeCells count="12">
    <mergeCell ref="B45:K46"/>
    <mergeCell ref="C18:D18"/>
    <mergeCell ref="E18:H18"/>
    <mergeCell ref="C44:D44"/>
    <mergeCell ref="E44:F44"/>
    <mergeCell ref="G44:H44"/>
    <mergeCell ref="E19:F19"/>
    <mergeCell ref="G19:H19"/>
    <mergeCell ref="B3:K4"/>
    <mergeCell ref="B10:K10"/>
    <mergeCell ref="B14:K14"/>
    <mergeCell ref="B15:G15"/>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B1:F40"/>
  <sheetViews>
    <sheetView view="pageBreakPreview" zoomScale="80" zoomScaleSheetLayoutView="80" zoomScalePageLayoutView="0" workbookViewId="0" topLeftCell="A13">
      <selection activeCell="C34" sqref="C34"/>
    </sheetView>
  </sheetViews>
  <sheetFormatPr defaultColWidth="9.00390625" defaultRowHeight="13.5"/>
  <cols>
    <col min="1" max="1" width="13.50390625" style="14" customWidth="1"/>
    <col min="2" max="2" width="19.875" style="14" customWidth="1"/>
    <col min="3" max="3" width="19.00390625" style="14" customWidth="1"/>
    <col min="4" max="4" width="15.375" style="14" customWidth="1"/>
    <col min="5" max="5" width="20.625" style="14" customWidth="1"/>
    <col min="6" max="16384" width="9.00390625" style="14" customWidth="1"/>
  </cols>
  <sheetData>
    <row r="1" ht="26.25" customHeight="1">
      <c r="E1" s="42" t="s">
        <v>40</v>
      </c>
    </row>
    <row r="2" ht="18.75" customHeight="1"/>
    <row r="3" spans="2:5" ht="18.75" customHeight="1">
      <c r="B3" s="276" t="s">
        <v>302</v>
      </c>
      <c r="C3" s="276"/>
      <c r="D3" s="276"/>
      <c r="E3" s="276"/>
    </row>
    <row r="4" spans="2:5" ht="18.75" customHeight="1">
      <c r="B4" s="276"/>
      <c r="C4" s="276"/>
      <c r="D4" s="276"/>
      <c r="E4" s="276"/>
    </row>
    <row r="5" spans="3:5" ht="21" customHeight="1">
      <c r="C5" s="36"/>
      <c r="D5" s="36"/>
      <c r="E5" s="138" t="str">
        <f>IF('表紙'!$G$8="","会社名",'表紙'!$G$8)</f>
        <v>会社名</v>
      </c>
    </row>
    <row r="6" ht="24.75" customHeight="1"/>
    <row r="7" ht="18" customHeight="1">
      <c r="B7" s="45" t="s">
        <v>65</v>
      </c>
    </row>
    <row r="8" ht="18" customHeight="1">
      <c r="B8" s="45" t="s">
        <v>66</v>
      </c>
    </row>
    <row r="9" ht="9" customHeight="1" thickBot="1"/>
    <row r="10" spans="2:5" ht="37.5" customHeight="1" thickBot="1" thickTop="1">
      <c r="B10" s="278" t="s">
        <v>101</v>
      </c>
      <c r="C10" s="279"/>
      <c r="D10" s="279"/>
      <c r="E10" s="280"/>
    </row>
    <row r="11" spans="2:4" ht="19.5" customHeight="1" thickTop="1">
      <c r="B11" s="281" t="s">
        <v>102</v>
      </c>
      <c r="C11" s="281"/>
      <c r="D11" s="281"/>
    </row>
    <row r="12" ht="18" thickBot="1">
      <c r="B12" s="45" t="s">
        <v>57</v>
      </c>
    </row>
    <row r="13" spans="2:5" ht="45" customHeight="1" thickBot="1">
      <c r="B13" s="107" t="s">
        <v>34</v>
      </c>
      <c r="C13" s="78" t="s">
        <v>21</v>
      </c>
      <c r="D13" s="6" t="s">
        <v>81</v>
      </c>
      <c r="E13" s="10" t="s">
        <v>332</v>
      </c>
    </row>
    <row r="14" spans="2:6" ht="18" customHeight="1" thickTop="1">
      <c r="B14" s="109" t="s">
        <v>0</v>
      </c>
      <c r="C14" s="163"/>
      <c r="D14" s="20">
        <v>0.0245</v>
      </c>
      <c r="E14" s="214">
        <f>(D14*C14/10^6)*44/12</f>
        <v>0</v>
      </c>
      <c r="F14" s="60" t="s">
        <v>225</v>
      </c>
    </row>
    <row r="15" spans="2:6" ht="18" customHeight="1">
      <c r="B15" s="110" t="s">
        <v>22</v>
      </c>
      <c r="C15" s="164"/>
      <c r="D15" s="20">
        <v>0.0247</v>
      </c>
      <c r="E15" s="214">
        <f aca="true" t="shared" si="0" ref="E15:E37">(D15*C15/10^6)*44/12</f>
        <v>0</v>
      </c>
      <c r="F15" s="60" t="s">
        <v>226</v>
      </c>
    </row>
    <row r="16" spans="2:6" ht="18" customHeight="1">
      <c r="B16" s="110" t="s">
        <v>26</v>
      </c>
      <c r="C16" s="164"/>
      <c r="D16" s="20">
        <v>0.0255</v>
      </c>
      <c r="E16" s="214">
        <f t="shared" si="0"/>
        <v>0</v>
      </c>
      <c r="F16" s="60" t="s">
        <v>227</v>
      </c>
    </row>
    <row r="17" spans="2:6" ht="18" customHeight="1">
      <c r="B17" s="110" t="s">
        <v>89</v>
      </c>
      <c r="C17" s="164"/>
      <c r="D17" s="20">
        <v>0.0294</v>
      </c>
      <c r="E17" s="214">
        <f t="shared" si="0"/>
        <v>0</v>
      </c>
      <c r="F17" s="60" t="s">
        <v>228</v>
      </c>
    </row>
    <row r="18" spans="2:6" ht="18" customHeight="1">
      <c r="B18" s="110" t="s">
        <v>14</v>
      </c>
      <c r="C18" s="164"/>
      <c r="D18" s="20">
        <v>0.0254</v>
      </c>
      <c r="E18" s="214">
        <f t="shared" si="0"/>
        <v>0</v>
      </c>
      <c r="F18" s="60" t="s">
        <v>229</v>
      </c>
    </row>
    <row r="19" spans="2:6" ht="18" customHeight="1">
      <c r="B19" s="110" t="s">
        <v>90</v>
      </c>
      <c r="C19" s="164"/>
      <c r="D19" s="20">
        <v>0.0209</v>
      </c>
      <c r="E19" s="214">
        <f t="shared" si="0"/>
        <v>0</v>
      </c>
      <c r="F19" s="60" t="s">
        <v>230</v>
      </c>
    </row>
    <row r="20" spans="2:6" ht="18" customHeight="1">
      <c r="B20" s="110" t="s">
        <v>13</v>
      </c>
      <c r="C20" s="164"/>
      <c r="D20" s="20">
        <v>0.0208</v>
      </c>
      <c r="E20" s="214">
        <f t="shared" si="0"/>
        <v>0</v>
      </c>
      <c r="F20" s="60" t="s">
        <v>231</v>
      </c>
    </row>
    <row r="21" spans="2:6" ht="18" customHeight="1">
      <c r="B21" s="113" t="s">
        <v>91</v>
      </c>
      <c r="C21" s="164"/>
      <c r="D21" s="20">
        <v>0.0184</v>
      </c>
      <c r="E21" s="214">
        <f t="shared" si="0"/>
        <v>0</v>
      </c>
      <c r="F21" s="60" t="s">
        <v>232</v>
      </c>
    </row>
    <row r="22" spans="2:6" ht="18" customHeight="1">
      <c r="B22" s="113" t="s">
        <v>6</v>
      </c>
      <c r="C22" s="164"/>
      <c r="D22" s="20">
        <v>0.0187</v>
      </c>
      <c r="E22" s="214">
        <f t="shared" si="0"/>
        <v>0</v>
      </c>
      <c r="F22" s="60" t="s">
        <v>233</v>
      </c>
    </row>
    <row r="23" spans="2:6" ht="18" customHeight="1">
      <c r="B23" s="113" t="s">
        <v>103</v>
      </c>
      <c r="C23" s="164"/>
      <c r="D23" s="20">
        <v>0.0183</v>
      </c>
      <c r="E23" s="214">
        <f t="shared" si="0"/>
        <v>0</v>
      </c>
      <c r="F23" s="60" t="s">
        <v>234</v>
      </c>
    </row>
    <row r="24" spans="2:6" ht="18" customHeight="1">
      <c r="B24" s="113" t="s">
        <v>104</v>
      </c>
      <c r="C24" s="164"/>
      <c r="D24" s="20">
        <v>0.0182</v>
      </c>
      <c r="E24" s="214">
        <f t="shared" si="0"/>
        <v>0</v>
      </c>
      <c r="F24" s="60" t="s">
        <v>235</v>
      </c>
    </row>
    <row r="25" spans="2:6" ht="18" customHeight="1">
      <c r="B25" s="113" t="s">
        <v>8</v>
      </c>
      <c r="C25" s="164"/>
      <c r="D25" s="20">
        <v>0.0183</v>
      </c>
      <c r="E25" s="214">
        <f t="shared" si="0"/>
        <v>0</v>
      </c>
      <c r="F25" s="60" t="s">
        <v>236</v>
      </c>
    </row>
    <row r="26" spans="2:6" ht="18" customHeight="1">
      <c r="B26" s="113" t="s">
        <v>9</v>
      </c>
      <c r="C26" s="164"/>
      <c r="D26" s="20">
        <v>0.0185</v>
      </c>
      <c r="E26" s="214">
        <f t="shared" si="0"/>
        <v>0</v>
      </c>
      <c r="F26" s="60" t="s">
        <v>237</v>
      </c>
    </row>
    <row r="27" spans="2:6" ht="18" customHeight="1">
      <c r="B27" s="113" t="s">
        <v>10</v>
      </c>
      <c r="C27" s="164"/>
      <c r="D27" s="20">
        <v>0.0187</v>
      </c>
      <c r="E27" s="214">
        <f t="shared" si="0"/>
        <v>0</v>
      </c>
      <c r="F27" s="60" t="s">
        <v>238</v>
      </c>
    </row>
    <row r="28" spans="2:6" ht="18" customHeight="1">
      <c r="B28" s="113" t="s">
        <v>11</v>
      </c>
      <c r="C28" s="164"/>
      <c r="D28" s="20">
        <v>0.0189</v>
      </c>
      <c r="E28" s="214">
        <f t="shared" si="0"/>
        <v>0</v>
      </c>
      <c r="F28" s="60" t="s">
        <v>239</v>
      </c>
    </row>
    <row r="29" spans="2:6" ht="18" customHeight="1">
      <c r="B29" s="113" t="s">
        <v>12</v>
      </c>
      <c r="C29" s="164"/>
      <c r="D29" s="20">
        <v>0.0195</v>
      </c>
      <c r="E29" s="214">
        <f t="shared" si="0"/>
        <v>0</v>
      </c>
      <c r="F29" s="60" t="s">
        <v>240</v>
      </c>
    </row>
    <row r="30" spans="2:6" ht="18" customHeight="1">
      <c r="B30" s="113" t="s">
        <v>7</v>
      </c>
      <c r="C30" s="164"/>
      <c r="D30" s="20">
        <v>0.0161</v>
      </c>
      <c r="E30" s="214">
        <f t="shared" si="0"/>
        <v>0</v>
      </c>
      <c r="F30" s="60" t="s">
        <v>241</v>
      </c>
    </row>
    <row r="31" spans="2:6" ht="18" customHeight="1">
      <c r="B31" s="113" t="s">
        <v>15</v>
      </c>
      <c r="C31" s="164"/>
      <c r="D31" s="20">
        <v>0.0142</v>
      </c>
      <c r="E31" s="214">
        <f t="shared" si="0"/>
        <v>0</v>
      </c>
      <c r="F31" s="60" t="s">
        <v>242</v>
      </c>
    </row>
    <row r="32" spans="2:6" ht="18" customHeight="1">
      <c r="B32" s="113" t="s">
        <v>16</v>
      </c>
      <c r="C32" s="164"/>
      <c r="D32" s="20">
        <v>0.0135</v>
      </c>
      <c r="E32" s="214">
        <f t="shared" si="0"/>
        <v>0</v>
      </c>
      <c r="F32" s="60" t="s">
        <v>243</v>
      </c>
    </row>
    <row r="33" spans="2:6" ht="18" customHeight="1">
      <c r="B33" s="113" t="s">
        <v>96</v>
      </c>
      <c r="C33" s="212"/>
      <c r="D33" s="20">
        <v>0.0139</v>
      </c>
      <c r="E33" s="214">
        <f t="shared" si="0"/>
        <v>0</v>
      </c>
      <c r="F33" s="60" t="s">
        <v>244</v>
      </c>
    </row>
    <row r="34" spans="2:6" ht="18" customHeight="1">
      <c r="B34" s="113" t="s">
        <v>105</v>
      </c>
      <c r="C34" s="164"/>
      <c r="D34" s="20">
        <v>0.011</v>
      </c>
      <c r="E34" s="214">
        <f t="shared" si="0"/>
        <v>0</v>
      </c>
      <c r="F34" s="60" t="s">
        <v>245</v>
      </c>
    </row>
    <row r="35" spans="2:6" ht="18" customHeight="1">
      <c r="B35" s="113" t="s">
        <v>106</v>
      </c>
      <c r="C35" s="164"/>
      <c r="D35" s="20">
        <v>0.0263</v>
      </c>
      <c r="E35" s="214">
        <f t="shared" si="0"/>
        <v>0</v>
      </c>
      <c r="F35" s="60" t="s">
        <v>246</v>
      </c>
    </row>
    <row r="36" spans="2:6" ht="18" customHeight="1">
      <c r="B36" s="113" t="s">
        <v>5</v>
      </c>
      <c r="C36" s="164"/>
      <c r="D36" s="20">
        <v>0.0384</v>
      </c>
      <c r="E36" s="214">
        <f t="shared" si="0"/>
        <v>0</v>
      </c>
      <c r="F36" s="60" t="s">
        <v>247</v>
      </c>
    </row>
    <row r="37" spans="2:6" ht="18" customHeight="1" thickBot="1">
      <c r="B37" s="114" t="s">
        <v>17</v>
      </c>
      <c r="C37" s="165"/>
      <c r="D37" s="20">
        <v>0.0136</v>
      </c>
      <c r="E37" s="214">
        <f t="shared" si="0"/>
        <v>0</v>
      </c>
      <c r="F37" s="60" t="s">
        <v>248</v>
      </c>
    </row>
    <row r="38" spans="2:5" ht="18" customHeight="1" thickBot="1" thickTop="1">
      <c r="B38" s="102" t="s">
        <v>23</v>
      </c>
      <c r="C38" s="123">
        <f>SUM(C14:C37)</f>
        <v>0</v>
      </c>
      <c r="D38" s="37" t="s">
        <v>151</v>
      </c>
      <c r="E38" s="215">
        <f>SUM(E14:E37)</f>
        <v>0</v>
      </c>
    </row>
    <row r="39" spans="2:5" ht="18" customHeight="1">
      <c r="B39" s="93"/>
      <c r="C39" s="98"/>
      <c r="D39" s="38"/>
      <c r="E39" s="30"/>
    </row>
    <row r="40" spans="2:5" ht="18" customHeight="1">
      <c r="B40" s="27"/>
      <c r="C40" s="98"/>
      <c r="D40" s="38"/>
      <c r="E40" s="30"/>
    </row>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sheetData>
  <sheetProtection/>
  <mergeCells count="3">
    <mergeCell ref="B3:E4"/>
    <mergeCell ref="B10:E10"/>
    <mergeCell ref="B11:D1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1:J40"/>
  <sheetViews>
    <sheetView view="pageBreakPreview" zoomScaleSheetLayoutView="100" zoomScalePageLayoutView="0" workbookViewId="0" topLeftCell="A13">
      <selection activeCell="J37" sqref="J37"/>
    </sheetView>
  </sheetViews>
  <sheetFormatPr defaultColWidth="9.00390625" defaultRowHeight="13.5"/>
  <cols>
    <col min="1" max="1" width="2.00390625" style="14" customWidth="1"/>
    <col min="2" max="2" width="19.875" style="14" customWidth="1"/>
    <col min="3" max="3" width="9.75390625" style="14" bestFit="1" customWidth="1"/>
    <col min="4" max="4" width="5.25390625" style="14" bestFit="1" customWidth="1"/>
    <col min="5" max="5" width="10.625" style="14" customWidth="1"/>
    <col min="6" max="6" width="4.625" style="14" customWidth="1"/>
    <col min="7" max="7" width="15.375" style="14" bestFit="1" customWidth="1"/>
    <col min="8" max="8" width="15.375" style="14" customWidth="1"/>
    <col min="9" max="9" width="13.75390625" style="14" bestFit="1" customWidth="1"/>
    <col min="10" max="10" width="9.625" style="14" bestFit="1" customWidth="1"/>
    <col min="11" max="16384" width="9.00390625" style="14" customWidth="1"/>
  </cols>
  <sheetData>
    <row r="1" ht="26.25" customHeight="1">
      <c r="I1" s="42" t="s">
        <v>42</v>
      </c>
    </row>
    <row r="2" ht="18.75" customHeight="1"/>
    <row r="3" spans="2:9" ht="21" customHeight="1">
      <c r="B3" s="276" t="s">
        <v>303</v>
      </c>
      <c r="C3" s="276"/>
      <c r="D3" s="276"/>
      <c r="E3" s="276"/>
      <c r="F3" s="276"/>
      <c r="G3" s="276"/>
      <c r="H3" s="276"/>
      <c r="I3" s="276"/>
    </row>
    <row r="4" spans="2:9" ht="21" customHeight="1">
      <c r="B4" s="276"/>
      <c r="C4" s="276"/>
      <c r="D4" s="276"/>
      <c r="E4" s="276"/>
      <c r="F4" s="276"/>
      <c r="G4" s="276"/>
      <c r="H4" s="276"/>
      <c r="I4" s="276"/>
    </row>
    <row r="5" spans="2:9" ht="21" customHeight="1">
      <c r="B5" s="45"/>
      <c r="G5" s="36"/>
      <c r="H5" s="36"/>
      <c r="I5" s="138" t="str">
        <f>IF('表紙'!$G$8="","会社名",'表紙'!$G$8)</f>
        <v>会社名</v>
      </c>
    </row>
    <row r="6" ht="22.5" customHeight="1"/>
    <row r="7" ht="18" customHeight="1">
      <c r="B7" s="45" t="s">
        <v>65</v>
      </c>
    </row>
    <row r="8" ht="18" customHeight="1">
      <c r="B8" s="45" t="s">
        <v>67</v>
      </c>
    </row>
    <row r="9" ht="9" customHeight="1" thickBot="1"/>
    <row r="10" spans="2:9" ht="37.5" customHeight="1" thickBot="1" thickTop="1">
      <c r="B10" s="278" t="s">
        <v>118</v>
      </c>
      <c r="C10" s="279"/>
      <c r="D10" s="279"/>
      <c r="E10" s="279"/>
      <c r="F10" s="279"/>
      <c r="G10" s="279"/>
      <c r="H10" s="279"/>
      <c r="I10" s="280"/>
    </row>
    <row r="11" spans="2:7" ht="30" customHeight="1" thickTop="1">
      <c r="B11" s="281" t="s">
        <v>123</v>
      </c>
      <c r="C11" s="281"/>
      <c r="D11" s="281"/>
      <c r="E11" s="281"/>
      <c r="F11" s="281"/>
      <c r="G11" s="281"/>
    </row>
    <row r="12" ht="18" thickBot="1">
      <c r="B12" s="45" t="s">
        <v>57</v>
      </c>
    </row>
    <row r="13" spans="2:9" ht="45" customHeight="1" thickBot="1">
      <c r="B13" s="107" t="s">
        <v>34</v>
      </c>
      <c r="C13" s="304" t="s">
        <v>55</v>
      </c>
      <c r="D13" s="305"/>
      <c r="E13" s="304" t="s">
        <v>119</v>
      </c>
      <c r="F13" s="305"/>
      <c r="G13" s="78" t="s">
        <v>21</v>
      </c>
      <c r="H13" s="6" t="s">
        <v>81</v>
      </c>
      <c r="I13" s="10" t="s">
        <v>82</v>
      </c>
    </row>
    <row r="14" spans="2:10" ht="18" customHeight="1" thickTop="1">
      <c r="B14" s="109" t="s">
        <v>0</v>
      </c>
      <c r="C14" s="306"/>
      <c r="D14" s="307"/>
      <c r="E14" s="298"/>
      <c r="F14" s="299"/>
      <c r="G14" s="122">
        <f>IF(E14=0,0,C14/(E14/100)*3600)</f>
        <v>0</v>
      </c>
      <c r="H14" s="20">
        <v>0.0245</v>
      </c>
      <c r="I14" s="214">
        <f>(H14*G14/10^6)*44/12</f>
        <v>0</v>
      </c>
      <c r="J14" s="60" t="s">
        <v>225</v>
      </c>
    </row>
    <row r="15" spans="2:10" ht="18" customHeight="1">
      <c r="B15" s="110" t="s">
        <v>22</v>
      </c>
      <c r="C15" s="300"/>
      <c r="D15" s="301"/>
      <c r="E15" s="294"/>
      <c r="F15" s="295"/>
      <c r="G15" s="122">
        <f aca="true" t="shared" si="0" ref="G15:G37">IF(E15=0,0,C15/(E15/100)*3600)</f>
        <v>0</v>
      </c>
      <c r="H15" s="20">
        <v>0.0247</v>
      </c>
      <c r="I15" s="214">
        <f aca="true" t="shared" si="1" ref="I15:I37">(H15*G15/10^6)*44/12</f>
        <v>0</v>
      </c>
      <c r="J15" s="60" t="s">
        <v>226</v>
      </c>
    </row>
    <row r="16" spans="2:10" ht="18" customHeight="1">
      <c r="B16" s="110" t="s">
        <v>26</v>
      </c>
      <c r="C16" s="300"/>
      <c r="D16" s="301"/>
      <c r="E16" s="294"/>
      <c r="F16" s="295"/>
      <c r="G16" s="122">
        <f t="shared" si="0"/>
        <v>0</v>
      </c>
      <c r="H16" s="20">
        <v>0.0255</v>
      </c>
      <c r="I16" s="214">
        <f t="shared" si="1"/>
        <v>0</v>
      </c>
      <c r="J16" s="60" t="s">
        <v>227</v>
      </c>
    </row>
    <row r="17" spans="2:10" ht="18" customHeight="1">
      <c r="B17" s="110" t="s">
        <v>89</v>
      </c>
      <c r="C17" s="300"/>
      <c r="D17" s="301"/>
      <c r="E17" s="294"/>
      <c r="F17" s="295"/>
      <c r="G17" s="122">
        <f t="shared" si="0"/>
        <v>0</v>
      </c>
      <c r="H17" s="20">
        <v>0.0294</v>
      </c>
      <c r="I17" s="214">
        <f t="shared" si="1"/>
        <v>0</v>
      </c>
      <c r="J17" s="60" t="s">
        <v>228</v>
      </c>
    </row>
    <row r="18" spans="2:10" ht="18" customHeight="1">
      <c r="B18" s="110" t="s">
        <v>14</v>
      </c>
      <c r="C18" s="300"/>
      <c r="D18" s="301"/>
      <c r="E18" s="294"/>
      <c r="F18" s="295"/>
      <c r="G18" s="122">
        <f t="shared" si="0"/>
        <v>0</v>
      </c>
      <c r="H18" s="20">
        <v>0.0254</v>
      </c>
      <c r="I18" s="214">
        <f t="shared" si="1"/>
        <v>0</v>
      </c>
      <c r="J18" s="60" t="s">
        <v>229</v>
      </c>
    </row>
    <row r="19" spans="2:10" ht="18" customHeight="1">
      <c r="B19" s="110" t="s">
        <v>90</v>
      </c>
      <c r="C19" s="300"/>
      <c r="D19" s="301"/>
      <c r="E19" s="294"/>
      <c r="F19" s="295"/>
      <c r="G19" s="122">
        <f t="shared" si="0"/>
        <v>0</v>
      </c>
      <c r="H19" s="20">
        <v>0.0209</v>
      </c>
      <c r="I19" s="214">
        <f t="shared" si="1"/>
        <v>0</v>
      </c>
      <c r="J19" s="60" t="s">
        <v>230</v>
      </c>
    </row>
    <row r="20" spans="2:10" ht="18" customHeight="1">
      <c r="B20" s="110" t="s">
        <v>13</v>
      </c>
      <c r="C20" s="300"/>
      <c r="D20" s="301"/>
      <c r="E20" s="294"/>
      <c r="F20" s="295"/>
      <c r="G20" s="122">
        <f t="shared" si="0"/>
        <v>0</v>
      </c>
      <c r="H20" s="20">
        <v>0.0208</v>
      </c>
      <c r="I20" s="214">
        <f t="shared" si="1"/>
        <v>0</v>
      </c>
      <c r="J20" s="60" t="s">
        <v>231</v>
      </c>
    </row>
    <row r="21" spans="2:10" ht="18" customHeight="1">
      <c r="B21" s="113" t="s">
        <v>91</v>
      </c>
      <c r="C21" s="300"/>
      <c r="D21" s="301"/>
      <c r="E21" s="294"/>
      <c r="F21" s="295"/>
      <c r="G21" s="122">
        <f t="shared" si="0"/>
        <v>0</v>
      </c>
      <c r="H21" s="20">
        <v>0.0184</v>
      </c>
      <c r="I21" s="214">
        <f t="shared" si="1"/>
        <v>0</v>
      </c>
      <c r="J21" s="60" t="s">
        <v>232</v>
      </c>
    </row>
    <row r="22" spans="2:10" ht="18" customHeight="1">
      <c r="B22" s="113" t="s">
        <v>6</v>
      </c>
      <c r="C22" s="300"/>
      <c r="D22" s="301"/>
      <c r="E22" s="294"/>
      <c r="F22" s="295"/>
      <c r="G22" s="122">
        <f t="shared" si="0"/>
        <v>0</v>
      </c>
      <c r="H22" s="20">
        <v>0.0187</v>
      </c>
      <c r="I22" s="214">
        <f t="shared" si="1"/>
        <v>0</v>
      </c>
      <c r="J22" s="60" t="s">
        <v>233</v>
      </c>
    </row>
    <row r="23" spans="2:10" ht="18" customHeight="1">
      <c r="B23" s="113" t="s">
        <v>103</v>
      </c>
      <c r="C23" s="300"/>
      <c r="D23" s="301"/>
      <c r="E23" s="294"/>
      <c r="F23" s="295"/>
      <c r="G23" s="122">
        <f t="shared" si="0"/>
        <v>0</v>
      </c>
      <c r="H23" s="20">
        <v>0.0183</v>
      </c>
      <c r="I23" s="214">
        <f t="shared" si="1"/>
        <v>0</v>
      </c>
      <c r="J23" s="60" t="s">
        <v>234</v>
      </c>
    </row>
    <row r="24" spans="2:10" ht="18" customHeight="1">
      <c r="B24" s="113" t="s">
        <v>104</v>
      </c>
      <c r="C24" s="300"/>
      <c r="D24" s="301"/>
      <c r="E24" s="294"/>
      <c r="F24" s="295"/>
      <c r="G24" s="122">
        <f t="shared" si="0"/>
        <v>0</v>
      </c>
      <c r="H24" s="20">
        <v>0.0182</v>
      </c>
      <c r="I24" s="214">
        <f t="shared" si="1"/>
        <v>0</v>
      </c>
      <c r="J24" s="60" t="s">
        <v>235</v>
      </c>
    </row>
    <row r="25" spans="2:10" ht="18" customHeight="1">
      <c r="B25" s="113" t="s">
        <v>8</v>
      </c>
      <c r="C25" s="300"/>
      <c r="D25" s="301"/>
      <c r="E25" s="294"/>
      <c r="F25" s="295"/>
      <c r="G25" s="122">
        <f t="shared" si="0"/>
        <v>0</v>
      </c>
      <c r="H25" s="20">
        <v>0.0183</v>
      </c>
      <c r="I25" s="214">
        <f t="shared" si="1"/>
        <v>0</v>
      </c>
      <c r="J25" s="60" t="s">
        <v>236</v>
      </c>
    </row>
    <row r="26" spans="2:10" ht="18" customHeight="1">
      <c r="B26" s="113" t="s">
        <v>9</v>
      </c>
      <c r="C26" s="300"/>
      <c r="D26" s="301"/>
      <c r="E26" s="294"/>
      <c r="F26" s="295"/>
      <c r="G26" s="122">
        <f t="shared" si="0"/>
        <v>0</v>
      </c>
      <c r="H26" s="20">
        <v>0.0185</v>
      </c>
      <c r="I26" s="214">
        <f t="shared" si="1"/>
        <v>0</v>
      </c>
      <c r="J26" s="60" t="s">
        <v>237</v>
      </c>
    </row>
    <row r="27" spans="2:10" ht="18" customHeight="1">
      <c r="B27" s="113" t="s">
        <v>10</v>
      </c>
      <c r="C27" s="300"/>
      <c r="D27" s="301"/>
      <c r="E27" s="294"/>
      <c r="F27" s="295"/>
      <c r="G27" s="122">
        <f t="shared" si="0"/>
        <v>0</v>
      </c>
      <c r="H27" s="20">
        <v>0.0187</v>
      </c>
      <c r="I27" s="214">
        <f t="shared" si="1"/>
        <v>0</v>
      </c>
      <c r="J27" s="60" t="s">
        <v>238</v>
      </c>
    </row>
    <row r="28" spans="2:10" ht="18" customHeight="1">
      <c r="B28" s="113" t="s">
        <v>11</v>
      </c>
      <c r="C28" s="300"/>
      <c r="D28" s="301"/>
      <c r="E28" s="294"/>
      <c r="F28" s="295"/>
      <c r="G28" s="122">
        <f t="shared" si="0"/>
        <v>0</v>
      </c>
      <c r="H28" s="20">
        <v>0.0189</v>
      </c>
      <c r="I28" s="214">
        <f t="shared" si="1"/>
        <v>0</v>
      </c>
      <c r="J28" s="60" t="s">
        <v>239</v>
      </c>
    </row>
    <row r="29" spans="2:10" ht="18" customHeight="1">
      <c r="B29" s="113" t="s">
        <v>12</v>
      </c>
      <c r="C29" s="300"/>
      <c r="D29" s="301"/>
      <c r="E29" s="294"/>
      <c r="F29" s="295"/>
      <c r="G29" s="122">
        <f t="shared" si="0"/>
        <v>0</v>
      </c>
      <c r="H29" s="20">
        <v>0.0195</v>
      </c>
      <c r="I29" s="214">
        <f t="shared" si="1"/>
        <v>0</v>
      </c>
      <c r="J29" s="60" t="s">
        <v>240</v>
      </c>
    </row>
    <row r="30" spans="2:10" ht="18" customHeight="1">
      <c r="B30" s="113" t="s">
        <v>7</v>
      </c>
      <c r="C30" s="300"/>
      <c r="D30" s="301"/>
      <c r="E30" s="294"/>
      <c r="F30" s="295"/>
      <c r="G30" s="122">
        <f t="shared" si="0"/>
        <v>0</v>
      </c>
      <c r="H30" s="20">
        <v>0.0161</v>
      </c>
      <c r="I30" s="214">
        <f t="shared" si="1"/>
        <v>0</v>
      </c>
      <c r="J30" s="60" t="s">
        <v>241</v>
      </c>
    </row>
    <row r="31" spans="2:10" ht="18" customHeight="1">
      <c r="B31" s="113" t="s">
        <v>15</v>
      </c>
      <c r="C31" s="300"/>
      <c r="D31" s="301"/>
      <c r="E31" s="294"/>
      <c r="F31" s="295"/>
      <c r="G31" s="122">
        <f t="shared" si="0"/>
        <v>0</v>
      </c>
      <c r="H31" s="20">
        <v>0.0142</v>
      </c>
      <c r="I31" s="214">
        <f t="shared" si="1"/>
        <v>0</v>
      </c>
      <c r="J31" s="60" t="s">
        <v>242</v>
      </c>
    </row>
    <row r="32" spans="2:10" ht="18" customHeight="1">
      <c r="B32" s="113" t="s">
        <v>16</v>
      </c>
      <c r="C32" s="300"/>
      <c r="D32" s="301"/>
      <c r="E32" s="294"/>
      <c r="F32" s="295"/>
      <c r="G32" s="122">
        <f t="shared" si="0"/>
        <v>0</v>
      </c>
      <c r="H32" s="20">
        <v>0.0135</v>
      </c>
      <c r="I32" s="214">
        <f t="shared" si="1"/>
        <v>0</v>
      </c>
      <c r="J32" s="60" t="s">
        <v>243</v>
      </c>
    </row>
    <row r="33" spans="2:10" ht="18" customHeight="1">
      <c r="B33" s="113" t="s">
        <v>96</v>
      </c>
      <c r="C33" s="300"/>
      <c r="D33" s="301"/>
      <c r="E33" s="294"/>
      <c r="F33" s="295"/>
      <c r="G33" s="122">
        <f t="shared" si="0"/>
        <v>0</v>
      </c>
      <c r="H33" s="20">
        <v>0.0139</v>
      </c>
      <c r="I33" s="214">
        <f t="shared" si="1"/>
        <v>0</v>
      </c>
      <c r="J33" s="60" t="s">
        <v>244</v>
      </c>
    </row>
    <row r="34" spans="2:10" ht="18" customHeight="1">
      <c r="B34" s="113" t="s">
        <v>105</v>
      </c>
      <c r="C34" s="300"/>
      <c r="D34" s="301"/>
      <c r="E34" s="294"/>
      <c r="F34" s="295"/>
      <c r="G34" s="122">
        <f t="shared" si="0"/>
        <v>0</v>
      </c>
      <c r="H34" s="20">
        <v>0.011</v>
      </c>
      <c r="I34" s="214">
        <f t="shared" si="1"/>
        <v>0</v>
      </c>
      <c r="J34" s="60" t="s">
        <v>245</v>
      </c>
    </row>
    <row r="35" spans="2:10" ht="18" customHeight="1">
      <c r="B35" s="113" t="s">
        <v>106</v>
      </c>
      <c r="C35" s="300"/>
      <c r="D35" s="301"/>
      <c r="E35" s="294"/>
      <c r="F35" s="295"/>
      <c r="G35" s="122">
        <f t="shared" si="0"/>
        <v>0</v>
      </c>
      <c r="H35" s="20">
        <v>0.0263</v>
      </c>
      <c r="I35" s="214">
        <f t="shared" si="1"/>
        <v>0</v>
      </c>
      <c r="J35" s="60" t="s">
        <v>246</v>
      </c>
    </row>
    <row r="36" spans="2:10" ht="18" customHeight="1">
      <c r="B36" s="113" t="s">
        <v>5</v>
      </c>
      <c r="C36" s="300"/>
      <c r="D36" s="301"/>
      <c r="E36" s="294"/>
      <c r="F36" s="295"/>
      <c r="G36" s="122">
        <f t="shared" si="0"/>
        <v>0</v>
      </c>
      <c r="H36" s="20">
        <v>0.0384</v>
      </c>
      <c r="I36" s="214">
        <f t="shared" si="1"/>
        <v>0</v>
      </c>
      <c r="J36" s="60" t="s">
        <v>247</v>
      </c>
    </row>
    <row r="37" spans="2:10" ht="18" customHeight="1" thickBot="1">
      <c r="B37" s="114" t="s">
        <v>17</v>
      </c>
      <c r="C37" s="302"/>
      <c r="D37" s="303"/>
      <c r="E37" s="292"/>
      <c r="F37" s="293"/>
      <c r="G37" s="122">
        <f t="shared" si="0"/>
        <v>0</v>
      </c>
      <c r="H37" s="20">
        <v>0.0136</v>
      </c>
      <c r="I37" s="214">
        <f t="shared" si="1"/>
        <v>0</v>
      </c>
      <c r="J37" s="60" t="s">
        <v>248</v>
      </c>
    </row>
    <row r="38" spans="2:9" ht="18" customHeight="1" thickBot="1" thickTop="1">
      <c r="B38" s="102" t="s">
        <v>23</v>
      </c>
      <c r="C38" s="296">
        <f>SUM(C14:C37)</f>
        <v>0</v>
      </c>
      <c r="D38" s="297"/>
      <c r="E38" s="290" t="s">
        <v>100</v>
      </c>
      <c r="F38" s="291"/>
      <c r="G38" s="123">
        <f>SUM(G14:G37)</f>
        <v>0</v>
      </c>
      <c r="H38" s="37" t="s">
        <v>100</v>
      </c>
      <c r="I38" s="215">
        <f>SUM(I14:I37)</f>
        <v>0</v>
      </c>
    </row>
    <row r="39" spans="2:9" ht="18" customHeight="1">
      <c r="B39" s="93"/>
      <c r="C39" s="104"/>
      <c r="D39" s="8"/>
      <c r="E39" s="104"/>
      <c r="F39" s="8"/>
      <c r="G39" s="98"/>
      <c r="H39" s="38"/>
      <c r="I39" s="30"/>
    </row>
    <row r="40" spans="2:9" ht="18" customHeight="1">
      <c r="B40" s="27"/>
      <c r="C40" s="104"/>
      <c r="D40" s="8"/>
      <c r="E40" s="104"/>
      <c r="F40" s="8"/>
      <c r="G40" s="98"/>
      <c r="H40" s="38"/>
      <c r="I40" s="30"/>
    </row>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sheetData>
  <sheetProtection/>
  <mergeCells count="55">
    <mergeCell ref="C20:D20"/>
    <mergeCell ref="C21:D21"/>
    <mergeCell ref="C14:D14"/>
    <mergeCell ref="C15:D15"/>
    <mergeCell ref="C16:D16"/>
    <mergeCell ref="C17:D17"/>
    <mergeCell ref="C18:D18"/>
    <mergeCell ref="C19:D19"/>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C33:D33"/>
    <mergeCell ref="E22:F22"/>
    <mergeCell ref="C30:D30"/>
    <mergeCell ref="C31:D31"/>
    <mergeCell ref="E25:F25"/>
    <mergeCell ref="E26:F26"/>
    <mergeCell ref="E27:F27"/>
    <mergeCell ref="E28:F28"/>
    <mergeCell ref="C22:D22"/>
    <mergeCell ref="C23:D23"/>
    <mergeCell ref="C24:D24"/>
    <mergeCell ref="E30:F30"/>
    <mergeCell ref="C38:D38"/>
    <mergeCell ref="E14:F14"/>
    <mergeCell ref="E15:F15"/>
    <mergeCell ref="E16:F16"/>
    <mergeCell ref="E17:F17"/>
    <mergeCell ref="E18:F18"/>
    <mergeCell ref="E19:F19"/>
    <mergeCell ref="E20:F20"/>
    <mergeCell ref="E21:F21"/>
    <mergeCell ref="E37:F37"/>
    <mergeCell ref="E31:F31"/>
    <mergeCell ref="E32:F32"/>
    <mergeCell ref="E33:F33"/>
    <mergeCell ref="E34:F34"/>
    <mergeCell ref="E23:F23"/>
    <mergeCell ref="E24:F24"/>
    <mergeCell ref="E35:F35"/>
    <mergeCell ref="E36:F36"/>
    <mergeCell ref="E29:F29"/>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B1:F20"/>
  <sheetViews>
    <sheetView view="pageBreakPreview" zoomScale="80" zoomScaleSheetLayoutView="80" zoomScalePageLayoutView="0" workbookViewId="0" topLeftCell="A1">
      <selection activeCell="E16" sqref="E16"/>
    </sheetView>
  </sheetViews>
  <sheetFormatPr defaultColWidth="9.00390625" defaultRowHeight="13.5"/>
  <cols>
    <col min="1" max="1" width="7.25390625" style="14" customWidth="1"/>
    <col min="2" max="2" width="19.75390625" style="14" customWidth="1"/>
    <col min="3" max="3" width="17.625" style="14" customWidth="1"/>
    <col min="4" max="4" width="15.375" style="14" customWidth="1"/>
    <col min="5" max="5" width="19.00390625" style="14" customWidth="1"/>
    <col min="6" max="6" width="9.625" style="14" bestFit="1" customWidth="1"/>
    <col min="7" max="16384" width="9.00390625" style="14" customWidth="1"/>
  </cols>
  <sheetData>
    <row r="1" ht="26.25" customHeight="1">
      <c r="E1" s="42" t="s">
        <v>49</v>
      </c>
    </row>
    <row r="2" ht="18.75" customHeight="1"/>
    <row r="3" spans="2:5" ht="21" customHeight="1">
      <c r="B3" s="276" t="s">
        <v>303</v>
      </c>
      <c r="C3" s="277"/>
      <c r="D3" s="277"/>
      <c r="E3" s="277"/>
    </row>
    <row r="4" spans="2:5" ht="21" customHeight="1">
      <c r="B4" s="277"/>
      <c r="C4" s="277"/>
      <c r="D4" s="277"/>
      <c r="E4" s="277"/>
    </row>
    <row r="5" spans="2:5" ht="21" customHeight="1">
      <c r="B5" s="45"/>
      <c r="C5" s="36"/>
      <c r="D5" s="36"/>
      <c r="E5" s="138" t="str">
        <f>IF('表紙'!$G$8="","会社名",'表紙'!$G$8)</f>
        <v>会社名</v>
      </c>
    </row>
    <row r="6" spans="2:6" ht="21" customHeight="1">
      <c r="B6" s="45"/>
      <c r="C6" s="36"/>
      <c r="D6" s="36"/>
      <c r="F6" s="60"/>
    </row>
    <row r="7" ht="20.25" customHeight="1"/>
    <row r="8" ht="18" customHeight="1">
      <c r="B8" s="45" t="s">
        <v>64</v>
      </c>
    </row>
    <row r="9" ht="18" customHeight="1">
      <c r="B9" s="45" t="s">
        <v>43</v>
      </c>
    </row>
    <row r="10" ht="9" customHeight="1" thickBot="1"/>
    <row r="11" spans="2:5" ht="37.5" customHeight="1" thickBot="1" thickTop="1">
      <c r="B11" s="278" t="s">
        <v>74</v>
      </c>
      <c r="C11" s="279"/>
      <c r="D11" s="279"/>
      <c r="E11" s="280"/>
    </row>
    <row r="12" spans="2:5" ht="21.75" customHeight="1" thickTop="1">
      <c r="B12" s="281" t="s">
        <v>120</v>
      </c>
      <c r="C12" s="281"/>
      <c r="D12" s="281"/>
      <c r="E12" s="281"/>
    </row>
    <row r="13" ht="18" thickBot="1">
      <c r="B13" s="45" t="s">
        <v>57</v>
      </c>
    </row>
    <row r="14" spans="2:5" ht="45" customHeight="1" thickBot="1">
      <c r="B14" s="107" t="s">
        <v>46</v>
      </c>
      <c r="C14" s="78" t="s">
        <v>44</v>
      </c>
      <c r="D14" s="6" t="s">
        <v>70</v>
      </c>
      <c r="E14" s="10" t="s">
        <v>82</v>
      </c>
    </row>
    <row r="15" spans="2:6" ht="18" customHeight="1" thickTop="1">
      <c r="B15" s="111" t="s">
        <v>63</v>
      </c>
      <c r="C15" s="213"/>
      <c r="D15" s="101">
        <f>'参考'!$D$36</f>
        <v>0.09066580885582076</v>
      </c>
      <c r="E15" s="216">
        <f>D15*C15/10^6</f>
        <v>0</v>
      </c>
      <c r="F15" s="60" t="s">
        <v>225</v>
      </c>
    </row>
    <row r="16" spans="2:6" ht="18" customHeight="1">
      <c r="B16" s="112" t="s">
        <v>18</v>
      </c>
      <c r="C16" s="213"/>
      <c r="D16" s="101">
        <f>'参考'!$E$36</f>
        <v>0.0700120085917093</v>
      </c>
      <c r="E16" s="216">
        <f>D16*C16/10^6</f>
        <v>0</v>
      </c>
      <c r="F16" s="60" t="s">
        <v>226</v>
      </c>
    </row>
    <row r="17" spans="2:6" ht="18" customHeight="1" thickBot="1">
      <c r="B17" s="112" t="s">
        <v>107</v>
      </c>
      <c r="C17" s="213"/>
      <c r="D17" s="101">
        <f>'参考'!$F$36</f>
        <v>0.05053928865371766</v>
      </c>
      <c r="E17" s="216">
        <f>D17*C17/10^6</f>
        <v>0</v>
      </c>
      <c r="F17" s="60" t="s">
        <v>227</v>
      </c>
    </row>
    <row r="18" spans="2:5" ht="18" customHeight="1" thickBot="1" thickTop="1">
      <c r="B18" s="102" t="s">
        <v>23</v>
      </c>
      <c r="C18" s="211">
        <f>SUM(C15:C17)</f>
        <v>0</v>
      </c>
      <c r="D18" s="37" t="s">
        <v>100</v>
      </c>
      <c r="E18" s="215">
        <f>SUM(E15:E17)</f>
        <v>0</v>
      </c>
    </row>
    <row r="19" spans="2:5" ht="18" customHeight="1">
      <c r="B19" s="93"/>
      <c r="C19" s="98"/>
      <c r="D19" s="38"/>
      <c r="E19" s="30"/>
    </row>
    <row r="20" spans="2:5" ht="18" customHeight="1">
      <c r="B20" s="27"/>
      <c r="C20" s="98"/>
      <c r="D20" s="38"/>
      <c r="E20" s="30"/>
    </row>
    <row r="21" s="15" customFormat="1" ht="13.5"/>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sheetData>
  <sheetProtection/>
  <mergeCells count="3">
    <mergeCell ref="B11:E11"/>
    <mergeCell ref="B12:E12"/>
    <mergeCell ref="B3:E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J19"/>
  <sheetViews>
    <sheetView view="pageBreakPreview" zoomScale="80" zoomScaleSheetLayoutView="80" zoomScalePageLayoutView="0" workbookViewId="0" topLeftCell="C1">
      <selection activeCell="I15" sqref="I15"/>
    </sheetView>
  </sheetViews>
  <sheetFormatPr defaultColWidth="9.00390625" defaultRowHeight="13.5"/>
  <cols>
    <col min="1" max="1" width="1.625" style="14" customWidth="1"/>
    <col min="2" max="2" width="19.875" style="14" customWidth="1"/>
    <col min="3" max="3" width="9.75390625" style="14" bestFit="1" customWidth="1"/>
    <col min="4" max="4" width="5.25390625" style="14" bestFit="1" customWidth="1"/>
    <col min="5" max="5" width="10.625" style="14" customWidth="1"/>
    <col min="6" max="6" width="4.625" style="14" customWidth="1"/>
    <col min="7" max="7" width="15.375" style="14" bestFit="1" customWidth="1"/>
    <col min="8" max="8" width="15.375" style="14" customWidth="1"/>
    <col min="9" max="9" width="13.75390625" style="14" bestFit="1" customWidth="1"/>
    <col min="10" max="10" width="9.625" style="14" bestFit="1" customWidth="1"/>
    <col min="11" max="16384" width="9.00390625" style="14" customWidth="1"/>
  </cols>
  <sheetData>
    <row r="1" ht="26.25" customHeight="1">
      <c r="I1" s="42" t="s">
        <v>48</v>
      </c>
    </row>
    <row r="2" ht="18.75" customHeight="1"/>
    <row r="3" spans="2:9" ht="21" customHeight="1">
      <c r="B3" s="276" t="s">
        <v>303</v>
      </c>
      <c r="C3" s="276"/>
      <c r="D3" s="276"/>
      <c r="E3" s="276"/>
      <c r="F3" s="276"/>
      <c r="G3" s="276"/>
      <c r="H3" s="276"/>
      <c r="I3" s="276"/>
    </row>
    <row r="4" spans="2:9" ht="21" customHeight="1">
      <c r="B4" s="276"/>
      <c r="C4" s="276"/>
      <c r="D4" s="276"/>
      <c r="E4" s="276"/>
      <c r="F4" s="276"/>
      <c r="G4" s="276"/>
      <c r="H4" s="276"/>
      <c r="I4" s="276"/>
    </row>
    <row r="5" spans="2:9" ht="21" customHeight="1">
      <c r="B5" s="45"/>
      <c r="G5" s="36"/>
      <c r="H5" s="36"/>
      <c r="I5" s="138" t="str">
        <f>IF('表紙'!$G$8="","会社名",'表紙'!$G$8)</f>
        <v>会社名</v>
      </c>
    </row>
    <row r="6" ht="20.25" customHeight="1">
      <c r="E6" s="108"/>
    </row>
    <row r="7" ht="18" customHeight="1">
      <c r="B7" s="45" t="s">
        <v>64</v>
      </c>
    </row>
    <row r="8" ht="18" customHeight="1">
      <c r="B8" s="45" t="s">
        <v>45</v>
      </c>
    </row>
    <row r="9" ht="9" customHeight="1" thickBot="1"/>
    <row r="10" spans="2:9" ht="37.5" customHeight="1" thickBot="1" thickTop="1">
      <c r="B10" s="278" t="s">
        <v>121</v>
      </c>
      <c r="C10" s="279"/>
      <c r="D10" s="279"/>
      <c r="E10" s="279"/>
      <c r="F10" s="279"/>
      <c r="G10" s="279"/>
      <c r="H10" s="279"/>
      <c r="I10" s="280"/>
    </row>
    <row r="11" spans="2:7" ht="30" customHeight="1" thickTop="1">
      <c r="B11" s="281" t="s">
        <v>124</v>
      </c>
      <c r="C11" s="281"/>
      <c r="D11" s="281"/>
      <c r="E11" s="281"/>
      <c r="F11" s="281"/>
      <c r="G11" s="281"/>
    </row>
    <row r="12" ht="18" thickBot="1">
      <c r="B12" s="45" t="s">
        <v>57</v>
      </c>
    </row>
    <row r="13" spans="2:9" ht="45" customHeight="1" thickBot="1">
      <c r="B13" s="107" t="s">
        <v>46</v>
      </c>
      <c r="C13" s="304" t="s">
        <v>56</v>
      </c>
      <c r="D13" s="305"/>
      <c r="E13" s="304" t="s">
        <v>119</v>
      </c>
      <c r="F13" s="305"/>
      <c r="G13" s="78" t="s">
        <v>21</v>
      </c>
      <c r="H13" s="6" t="s">
        <v>70</v>
      </c>
      <c r="I13" s="10" t="s">
        <v>82</v>
      </c>
    </row>
    <row r="14" spans="2:10" ht="18" customHeight="1" thickTop="1">
      <c r="B14" s="109" t="s">
        <v>63</v>
      </c>
      <c r="C14" s="306"/>
      <c r="D14" s="307"/>
      <c r="E14" s="298"/>
      <c r="F14" s="299"/>
      <c r="G14" s="122">
        <f>IF(E14=0,0,C14/(E14/100)*3600)</f>
        <v>0</v>
      </c>
      <c r="H14" s="101">
        <f>'参考'!$D$36</f>
        <v>0.09066580885582076</v>
      </c>
      <c r="I14" s="216">
        <f>H14*G14/10^6</f>
        <v>0</v>
      </c>
      <c r="J14" s="60" t="s">
        <v>225</v>
      </c>
    </row>
    <row r="15" spans="2:10" ht="18" customHeight="1">
      <c r="B15" s="110" t="s">
        <v>18</v>
      </c>
      <c r="C15" s="300"/>
      <c r="D15" s="301"/>
      <c r="E15" s="294"/>
      <c r="F15" s="295"/>
      <c r="G15" s="122">
        <f>IF(E15=0,0,C15/(E15/100)*3600)</f>
        <v>0</v>
      </c>
      <c r="H15" s="101">
        <f>'参考'!$E$36</f>
        <v>0.0700120085917093</v>
      </c>
      <c r="I15" s="216">
        <f>H15*G15/10^6</f>
        <v>0</v>
      </c>
      <c r="J15" s="60" t="s">
        <v>226</v>
      </c>
    </row>
    <row r="16" spans="2:10" ht="18" customHeight="1" thickBot="1">
      <c r="B16" s="110" t="s">
        <v>107</v>
      </c>
      <c r="C16" s="302"/>
      <c r="D16" s="303"/>
      <c r="E16" s="292"/>
      <c r="F16" s="293"/>
      <c r="G16" s="122">
        <f>IF(E16=0,0,C16/(E16/100)*3600)</f>
        <v>0</v>
      </c>
      <c r="H16" s="101">
        <f>'参考'!$F$36</f>
        <v>0.05053928865371766</v>
      </c>
      <c r="I16" s="216">
        <f>H16*G16/10^6</f>
        <v>0</v>
      </c>
      <c r="J16" s="60" t="s">
        <v>227</v>
      </c>
    </row>
    <row r="17" spans="2:9" ht="18" customHeight="1" thickBot="1" thickTop="1">
      <c r="B17" s="102" t="s">
        <v>23</v>
      </c>
      <c r="C17" s="296">
        <f>SUM(C14:C16)</f>
        <v>0</v>
      </c>
      <c r="D17" s="297"/>
      <c r="E17" s="290" t="s">
        <v>100</v>
      </c>
      <c r="F17" s="291"/>
      <c r="G17" s="123">
        <f>SUM(G14:G16)</f>
        <v>0</v>
      </c>
      <c r="H17" s="37" t="s">
        <v>100</v>
      </c>
      <c r="I17" s="215">
        <f>SUM(I14:I16)</f>
        <v>0</v>
      </c>
    </row>
    <row r="18" spans="2:9" ht="18" customHeight="1">
      <c r="B18" s="93"/>
      <c r="C18" s="104"/>
      <c r="D18" s="8"/>
      <c r="E18" s="104"/>
      <c r="F18" s="8"/>
      <c r="G18" s="98"/>
      <c r="H18" s="38"/>
      <c r="I18" s="30"/>
    </row>
    <row r="19" spans="2:9" ht="18" customHeight="1">
      <c r="B19" s="27"/>
      <c r="C19" s="104"/>
      <c r="D19" s="8"/>
      <c r="E19" s="104"/>
      <c r="F19" s="8"/>
      <c r="G19" s="98"/>
      <c r="H19" s="38"/>
      <c r="I19" s="30"/>
    </row>
    <row r="20" s="15" customFormat="1" ht="13.5"/>
    <row r="21" s="15" customFormat="1" ht="13.5"/>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sheetData>
  <sheetProtection/>
  <mergeCells count="13">
    <mergeCell ref="E14:F14"/>
    <mergeCell ref="E15:F15"/>
    <mergeCell ref="E16:F16"/>
    <mergeCell ref="B3:I4"/>
    <mergeCell ref="E17:F17"/>
    <mergeCell ref="C13:D13"/>
    <mergeCell ref="E13:F13"/>
    <mergeCell ref="B10:I10"/>
    <mergeCell ref="C14:D14"/>
    <mergeCell ref="C15:D15"/>
    <mergeCell ref="C16:D16"/>
    <mergeCell ref="B11:G11"/>
    <mergeCell ref="C17:D17"/>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I135"/>
  <sheetViews>
    <sheetView view="pageBreakPreview" zoomScaleSheetLayoutView="100" zoomScalePageLayoutView="0" workbookViewId="0" topLeftCell="A10">
      <selection activeCell="G101" sqref="G101:H101"/>
    </sheetView>
  </sheetViews>
  <sheetFormatPr defaultColWidth="9.00390625" defaultRowHeight="13.5" outlineLevelRow="1"/>
  <cols>
    <col min="1" max="1" width="6.375" style="14" customWidth="1"/>
    <col min="2" max="2" width="5.125" style="14" customWidth="1"/>
    <col min="3" max="3" width="19.75390625" style="14" customWidth="1"/>
    <col min="4" max="4" width="9.75390625" style="14" bestFit="1" customWidth="1"/>
    <col min="5" max="5" width="9.00390625" style="14" customWidth="1"/>
    <col min="6" max="6" width="18.125" style="14" customWidth="1"/>
    <col min="7" max="7" width="11.625" style="14" customWidth="1"/>
    <col min="8" max="8" width="6.00390625" style="14" customWidth="1"/>
    <col min="9" max="16384" width="9.00390625" style="14" customWidth="1"/>
  </cols>
  <sheetData>
    <row r="1" ht="26.25" customHeight="1">
      <c r="I1" s="42" t="s">
        <v>47</v>
      </c>
    </row>
    <row r="2" ht="18.75" customHeight="1"/>
    <row r="3" spans="1:9" ht="21" customHeight="1">
      <c r="A3" s="276" t="s">
        <v>303</v>
      </c>
      <c r="B3" s="276"/>
      <c r="C3" s="276"/>
      <c r="D3" s="276"/>
      <c r="E3" s="276"/>
      <c r="F3" s="276"/>
      <c r="G3" s="276"/>
      <c r="H3" s="276"/>
      <c r="I3" s="276"/>
    </row>
    <row r="4" spans="1:9" ht="21" customHeight="1">
      <c r="A4" s="276"/>
      <c r="B4" s="276"/>
      <c r="C4" s="276"/>
      <c r="D4" s="276"/>
      <c r="E4" s="276"/>
      <c r="F4" s="276"/>
      <c r="G4" s="276"/>
      <c r="H4" s="276"/>
      <c r="I4" s="276"/>
    </row>
    <row r="5" spans="3:8" ht="21" customHeight="1">
      <c r="C5" s="45"/>
      <c r="F5" s="36"/>
      <c r="H5" s="138" t="str">
        <f>IF('表紙'!$G$8="","会社名",'表紙'!$G$8)</f>
        <v>会社名</v>
      </c>
    </row>
    <row r="6" ht="21" customHeight="1"/>
    <row r="7" ht="22.5" customHeight="1">
      <c r="C7" s="45" t="s">
        <v>152</v>
      </c>
    </row>
    <row r="8" ht="19.5" customHeight="1" thickBot="1">
      <c r="G8" s="63"/>
    </row>
    <row r="9" spans="3:8" ht="37.5" customHeight="1" thickBot="1" thickTop="1">
      <c r="C9" s="278" t="s">
        <v>173</v>
      </c>
      <c r="D9" s="279"/>
      <c r="E9" s="279"/>
      <c r="F9" s="279"/>
      <c r="G9" s="279"/>
      <c r="H9" s="280"/>
    </row>
    <row r="10" spans="3:8" ht="18.75" customHeight="1" thickTop="1">
      <c r="C10" s="281" t="s">
        <v>108</v>
      </c>
      <c r="D10" s="281"/>
      <c r="E10" s="281"/>
      <c r="F10" s="281"/>
      <c r="G10" s="281"/>
      <c r="H10" s="281"/>
    </row>
    <row r="11" spans="3:8" ht="18.75" customHeight="1" thickBot="1">
      <c r="C11" s="99"/>
      <c r="G11" s="84"/>
      <c r="H11" s="84"/>
    </row>
    <row r="12" spans="3:8" ht="55.5" customHeight="1" thickBot="1">
      <c r="C12" s="76" t="s">
        <v>174</v>
      </c>
      <c r="D12" s="304" t="s">
        <v>56</v>
      </c>
      <c r="E12" s="305"/>
      <c r="F12" s="6" t="s">
        <v>175</v>
      </c>
      <c r="G12" s="304" t="s">
        <v>82</v>
      </c>
      <c r="H12" s="326"/>
    </row>
    <row r="13" spans="3:8" ht="18" customHeight="1" thickTop="1">
      <c r="C13" s="168"/>
      <c r="D13" s="306"/>
      <c r="E13" s="307"/>
      <c r="F13" s="169"/>
      <c r="G13" s="327">
        <f>IF(F13="","",ROUND(D13*F13,6))</f>
      </c>
      <c r="H13" s="328"/>
    </row>
    <row r="14" spans="3:8" ht="18" customHeight="1">
      <c r="C14" s="167"/>
      <c r="D14" s="300"/>
      <c r="E14" s="301"/>
      <c r="F14" s="166"/>
      <c r="G14" s="310">
        <f aca="true" t="shared" si="0" ref="G14:G51">IF(F14="","",ROUND(D14*F14,6))</f>
      </c>
      <c r="H14" s="311"/>
    </row>
    <row r="15" spans="3:8" ht="18" customHeight="1">
      <c r="C15" s="167"/>
      <c r="D15" s="300"/>
      <c r="E15" s="301"/>
      <c r="F15" s="166"/>
      <c r="G15" s="310">
        <f t="shared" si="0"/>
      </c>
      <c r="H15" s="311"/>
    </row>
    <row r="16" spans="3:8" ht="18" customHeight="1">
      <c r="C16" s="167"/>
      <c r="D16" s="300"/>
      <c r="E16" s="301"/>
      <c r="F16" s="166"/>
      <c r="G16" s="310">
        <f t="shared" si="0"/>
      </c>
      <c r="H16" s="311"/>
    </row>
    <row r="17" spans="3:8" ht="18" customHeight="1">
      <c r="C17" s="167"/>
      <c r="D17" s="300"/>
      <c r="E17" s="301"/>
      <c r="F17" s="166"/>
      <c r="G17" s="310">
        <f t="shared" si="0"/>
      </c>
      <c r="H17" s="311"/>
    </row>
    <row r="18" spans="3:8" ht="18" customHeight="1">
      <c r="C18" s="167"/>
      <c r="D18" s="300"/>
      <c r="E18" s="301"/>
      <c r="F18" s="166"/>
      <c r="G18" s="310">
        <f t="shared" si="0"/>
      </c>
      <c r="H18" s="311"/>
    </row>
    <row r="19" spans="3:8" ht="18" customHeight="1">
      <c r="C19" s="167"/>
      <c r="D19" s="300"/>
      <c r="E19" s="301"/>
      <c r="F19" s="166"/>
      <c r="G19" s="310">
        <f t="shared" si="0"/>
      </c>
      <c r="H19" s="311"/>
    </row>
    <row r="20" spans="3:8" ht="18" customHeight="1">
      <c r="C20" s="167"/>
      <c r="D20" s="300"/>
      <c r="E20" s="301"/>
      <c r="F20" s="166"/>
      <c r="G20" s="310">
        <f t="shared" si="0"/>
      </c>
      <c r="H20" s="311"/>
    </row>
    <row r="21" spans="3:8" ht="18" customHeight="1">
      <c r="C21" s="167"/>
      <c r="D21" s="300"/>
      <c r="E21" s="301"/>
      <c r="F21" s="166"/>
      <c r="G21" s="310">
        <f t="shared" si="0"/>
      </c>
      <c r="H21" s="311"/>
    </row>
    <row r="22" spans="3:8" ht="18" customHeight="1">
      <c r="C22" s="167"/>
      <c r="D22" s="300"/>
      <c r="E22" s="301"/>
      <c r="F22" s="166"/>
      <c r="G22" s="310">
        <f t="shared" si="0"/>
      </c>
      <c r="H22" s="311"/>
    </row>
    <row r="23" spans="3:8" ht="18" customHeight="1" hidden="1" outlineLevel="1">
      <c r="C23" s="167"/>
      <c r="D23" s="300"/>
      <c r="E23" s="301"/>
      <c r="F23" s="166"/>
      <c r="G23" s="310">
        <f t="shared" si="0"/>
      </c>
      <c r="H23" s="311"/>
    </row>
    <row r="24" spans="3:8" ht="18" customHeight="1" hidden="1" outlineLevel="1">
      <c r="C24" s="167"/>
      <c r="D24" s="300"/>
      <c r="E24" s="301"/>
      <c r="F24" s="166"/>
      <c r="G24" s="310">
        <f t="shared" si="0"/>
      </c>
      <c r="H24" s="311"/>
    </row>
    <row r="25" spans="3:8" ht="18" customHeight="1" hidden="1" outlineLevel="1">
      <c r="C25" s="167"/>
      <c r="D25" s="300"/>
      <c r="E25" s="301"/>
      <c r="F25" s="166"/>
      <c r="G25" s="310">
        <f t="shared" si="0"/>
      </c>
      <c r="H25" s="311"/>
    </row>
    <row r="26" spans="3:8" ht="18" customHeight="1" hidden="1" outlineLevel="1">
      <c r="C26" s="167"/>
      <c r="D26" s="300"/>
      <c r="E26" s="301"/>
      <c r="F26" s="166"/>
      <c r="G26" s="310">
        <f t="shared" si="0"/>
      </c>
      <c r="H26" s="311"/>
    </row>
    <row r="27" spans="3:8" ht="18" customHeight="1" hidden="1" outlineLevel="1">
      <c r="C27" s="167"/>
      <c r="D27" s="300"/>
      <c r="E27" s="301"/>
      <c r="F27" s="166"/>
      <c r="G27" s="310">
        <f t="shared" si="0"/>
      </c>
      <c r="H27" s="311"/>
    </row>
    <row r="28" spans="3:8" ht="18" customHeight="1" hidden="1" outlineLevel="1">
      <c r="C28" s="167"/>
      <c r="D28" s="300"/>
      <c r="E28" s="301"/>
      <c r="F28" s="166"/>
      <c r="G28" s="310">
        <f t="shared" si="0"/>
      </c>
      <c r="H28" s="311"/>
    </row>
    <row r="29" spans="3:8" ht="18" customHeight="1" hidden="1" outlineLevel="1">
      <c r="C29" s="167"/>
      <c r="D29" s="300"/>
      <c r="E29" s="301"/>
      <c r="F29" s="166"/>
      <c r="G29" s="310">
        <f t="shared" si="0"/>
      </c>
      <c r="H29" s="311"/>
    </row>
    <row r="30" spans="3:8" ht="18" customHeight="1" hidden="1" outlineLevel="1">
      <c r="C30" s="167"/>
      <c r="D30" s="300"/>
      <c r="E30" s="301"/>
      <c r="F30" s="166"/>
      <c r="G30" s="310">
        <f t="shared" si="0"/>
      </c>
      <c r="H30" s="311"/>
    </row>
    <row r="31" spans="3:8" ht="18" customHeight="1" hidden="1" outlineLevel="1">
      <c r="C31" s="167"/>
      <c r="D31" s="300"/>
      <c r="E31" s="301"/>
      <c r="F31" s="166"/>
      <c r="G31" s="310">
        <f t="shared" si="0"/>
      </c>
      <c r="H31" s="311"/>
    </row>
    <row r="32" spans="3:8" ht="18" customHeight="1" hidden="1" outlineLevel="1">
      <c r="C32" s="167"/>
      <c r="D32" s="300"/>
      <c r="E32" s="301"/>
      <c r="F32" s="166"/>
      <c r="G32" s="310">
        <f t="shared" si="0"/>
      </c>
      <c r="H32" s="311"/>
    </row>
    <row r="33" spans="3:8" ht="18" customHeight="1" hidden="1" outlineLevel="1">
      <c r="C33" s="167"/>
      <c r="D33" s="300"/>
      <c r="E33" s="301"/>
      <c r="F33" s="166"/>
      <c r="G33" s="310">
        <f t="shared" si="0"/>
      </c>
      <c r="H33" s="311"/>
    </row>
    <row r="34" spans="3:8" ht="18" customHeight="1" hidden="1" outlineLevel="1">
      <c r="C34" s="167"/>
      <c r="D34" s="300"/>
      <c r="E34" s="301"/>
      <c r="F34" s="166"/>
      <c r="G34" s="310">
        <f t="shared" si="0"/>
      </c>
      <c r="H34" s="311"/>
    </row>
    <row r="35" spans="3:8" ht="18" customHeight="1" hidden="1" outlineLevel="1">
      <c r="C35" s="167"/>
      <c r="D35" s="300"/>
      <c r="E35" s="301"/>
      <c r="F35" s="166"/>
      <c r="G35" s="310">
        <f t="shared" si="0"/>
      </c>
      <c r="H35" s="311"/>
    </row>
    <row r="36" spans="3:8" ht="18" customHeight="1" hidden="1" outlineLevel="1">
      <c r="C36" s="167"/>
      <c r="D36" s="300"/>
      <c r="E36" s="301"/>
      <c r="F36" s="166"/>
      <c r="G36" s="310">
        <f t="shared" si="0"/>
      </c>
      <c r="H36" s="311"/>
    </row>
    <row r="37" spans="3:8" ht="18" customHeight="1" hidden="1" outlineLevel="1">
      <c r="C37" s="167"/>
      <c r="D37" s="300"/>
      <c r="E37" s="301"/>
      <c r="F37" s="166"/>
      <c r="G37" s="310">
        <f t="shared" si="0"/>
      </c>
      <c r="H37" s="311"/>
    </row>
    <row r="38" spans="3:8" ht="18" customHeight="1" hidden="1" outlineLevel="1">
      <c r="C38" s="167"/>
      <c r="D38" s="300"/>
      <c r="E38" s="301"/>
      <c r="F38" s="166"/>
      <c r="G38" s="310">
        <f t="shared" si="0"/>
      </c>
      <c r="H38" s="311"/>
    </row>
    <row r="39" spans="3:8" ht="18" customHeight="1" hidden="1" outlineLevel="1">
      <c r="C39" s="167"/>
      <c r="D39" s="300"/>
      <c r="E39" s="301"/>
      <c r="F39" s="166"/>
      <c r="G39" s="310">
        <f t="shared" si="0"/>
      </c>
      <c r="H39" s="311"/>
    </row>
    <row r="40" spans="3:8" ht="18" customHeight="1" hidden="1" outlineLevel="1">
      <c r="C40" s="167"/>
      <c r="D40" s="300"/>
      <c r="E40" s="301"/>
      <c r="F40" s="166"/>
      <c r="G40" s="310">
        <f t="shared" si="0"/>
      </c>
      <c r="H40" s="311"/>
    </row>
    <row r="41" spans="3:8" ht="18" customHeight="1" hidden="1" outlineLevel="1">
      <c r="C41" s="167"/>
      <c r="D41" s="300"/>
      <c r="E41" s="301"/>
      <c r="F41" s="166"/>
      <c r="G41" s="310">
        <f t="shared" si="0"/>
      </c>
      <c r="H41" s="311"/>
    </row>
    <row r="42" spans="3:8" ht="18" customHeight="1" hidden="1" outlineLevel="1">
      <c r="C42" s="167"/>
      <c r="D42" s="300"/>
      <c r="E42" s="301"/>
      <c r="F42" s="166"/>
      <c r="G42" s="310">
        <f t="shared" si="0"/>
      </c>
      <c r="H42" s="311"/>
    </row>
    <row r="43" spans="3:8" ht="18" customHeight="1" collapsed="1">
      <c r="C43" s="167"/>
      <c r="D43" s="300"/>
      <c r="E43" s="301"/>
      <c r="F43" s="166"/>
      <c r="G43" s="310">
        <f t="shared" si="0"/>
      </c>
      <c r="H43" s="311"/>
    </row>
    <row r="44" spans="3:8" ht="18" customHeight="1">
      <c r="C44" s="167"/>
      <c r="D44" s="300"/>
      <c r="E44" s="301"/>
      <c r="F44" s="166"/>
      <c r="G44" s="310">
        <f t="shared" si="0"/>
      </c>
      <c r="H44" s="311"/>
    </row>
    <row r="45" spans="3:8" ht="18" customHeight="1">
      <c r="C45" s="167"/>
      <c r="D45" s="300"/>
      <c r="E45" s="301"/>
      <c r="F45" s="166"/>
      <c r="G45" s="310">
        <f t="shared" si="0"/>
      </c>
      <c r="H45" s="311"/>
    </row>
    <row r="46" spans="3:8" ht="18" customHeight="1">
      <c r="C46" s="167"/>
      <c r="D46" s="300"/>
      <c r="E46" s="301"/>
      <c r="F46" s="166"/>
      <c r="G46" s="310">
        <f t="shared" si="0"/>
      </c>
      <c r="H46" s="311"/>
    </row>
    <row r="47" spans="3:8" ht="18" customHeight="1">
      <c r="C47" s="167"/>
      <c r="D47" s="300"/>
      <c r="E47" s="301"/>
      <c r="F47" s="166"/>
      <c r="G47" s="310">
        <f t="shared" si="0"/>
      </c>
      <c r="H47" s="311"/>
    </row>
    <row r="48" spans="3:8" ht="18" customHeight="1">
      <c r="C48" s="167"/>
      <c r="D48" s="300"/>
      <c r="E48" s="301"/>
      <c r="F48" s="166"/>
      <c r="G48" s="310">
        <f t="shared" si="0"/>
      </c>
      <c r="H48" s="311"/>
    </row>
    <row r="49" spans="3:8" ht="18" customHeight="1">
      <c r="C49" s="167"/>
      <c r="D49" s="300"/>
      <c r="E49" s="301"/>
      <c r="F49" s="166"/>
      <c r="G49" s="310">
        <f t="shared" si="0"/>
      </c>
      <c r="H49" s="311"/>
    </row>
    <row r="50" spans="3:8" ht="18" customHeight="1">
      <c r="C50" s="167"/>
      <c r="D50" s="300"/>
      <c r="E50" s="301"/>
      <c r="F50" s="166"/>
      <c r="G50" s="310">
        <f t="shared" si="0"/>
      </c>
      <c r="H50" s="311"/>
    </row>
    <row r="51" spans="3:8" ht="18" customHeight="1">
      <c r="C51" s="167"/>
      <c r="D51" s="300"/>
      <c r="E51" s="301"/>
      <c r="F51" s="166"/>
      <c r="G51" s="310">
        <f t="shared" si="0"/>
      </c>
      <c r="H51" s="311"/>
    </row>
    <row r="52" spans="3:8" ht="18" customHeight="1" thickBot="1">
      <c r="C52" s="167"/>
      <c r="D52" s="300"/>
      <c r="E52" s="301"/>
      <c r="F52" s="166"/>
      <c r="G52" s="310">
        <f aca="true" t="shared" si="1" ref="G52:G100">IF(F52="","",ROUND(D52*F52,6))</f>
      </c>
      <c r="H52" s="311"/>
    </row>
    <row r="53" spans="3:8" ht="18" customHeight="1" hidden="1" outlineLevel="1">
      <c r="C53" s="167"/>
      <c r="D53" s="300"/>
      <c r="E53" s="301"/>
      <c r="F53" s="166"/>
      <c r="G53" s="310">
        <f t="shared" si="1"/>
      </c>
      <c r="H53" s="311"/>
    </row>
    <row r="54" spans="3:8" ht="18" customHeight="1" hidden="1" outlineLevel="1">
      <c r="C54" s="167"/>
      <c r="D54" s="300"/>
      <c r="E54" s="301"/>
      <c r="F54" s="166"/>
      <c r="G54" s="310">
        <f t="shared" si="1"/>
      </c>
      <c r="H54" s="311"/>
    </row>
    <row r="55" spans="3:8" ht="18" customHeight="1" hidden="1" outlineLevel="1">
      <c r="C55" s="167"/>
      <c r="D55" s="300"/>
      <c r="E55" s="301"/>
      <c r="F55" s="166"/>
      <c r="G55" s="310">
        <f t="shared" si="1"/>
      </c>
      <c r="H55" s="311"/>
    </row>
    <row r="56" spans="3:8" ht="18" customHeight="1" hidden="1" outlineLevel="1">
      <c r="C56" s="167"/>
      <c r="D56" s="300"/>
      <c r="E56" s="301"/>
      <c r="F56" s="166"/>
      <c r="G56" s="310">
        <f t="shared" si="1"/>
      </c>
      <c r="H56" s="311"/>
    </row>
    <row r="57" spans="3:8" ht="18" customHeight="1" hidden="1" outlineLevel="1">
      <c r="C57" s="167"/>
      <c r="D57" s="300"/>
      <c r="E57" s="301"/>
      <c r="F57" s="166"/>
      <c r="G57" s="310">
        <f t="shared" si="1"/>
      </c>
      <c r="H57" s="311"/>
    </row>
    <row r="58" spans="3:8" ht="18" customHeight="1" hidden="1" outlineLevel="1">
      <c r="C58" s="167"/>
      <c r="D58" s="300"/>
      <c r="E58" s="301"/>
      <c r="F58" s="166"/>
      <c r="G58" s="310">
        <f t="shared" si="1"/>
      </c>
      <c r="H58" s="311"/>
    </row>
    <row r="59" spans="3:8" ht="18" customHeight="1" hidden="1" outlineLevel="1">
      <c r="C59" s="167"/>
      <c r="D59" s="300"/>
      <c r="E59" s="301"/>
      <c r="F59" s="166"/>
      <c r="G59" s="310">
        <f t="shared" si="1"/>
      </c>
      <c r="H59" s="311"/>
    </row>
    <row r="60" spans="3:8" ht="18" customHeight="1" hidden="1" outlineLevel="1">
      <c r="C60" s="167"/>
      <c r="D60" s="300"/>
      <c r="E60" s="301"/>
      <c r="F60" s="166"/>
      <c r="G60" s="310">
        <f t="shared" si="1"/>
      </c>
      <c r="H60" s="311"/>
    </row>
    <row r="61" spans="3:8" ht="18" customHeight="1" hidden="1" outlineLevel="1">
      <c r="C61" s="167"/>
      <c r="D61" s="300"/>
      <c r="E61" s="301"/>
      <c r="F61" s="166"/>
      <c r="G61" s="310">
        <f t="shared" si="1"/>
      </c>
      <c r="H61" s="311"/>
    </row>
    <row r="62" spans="3:8" ht="18" customHeight="1" hidden="1" outlineLevel="1">
      <c r="C62" s="167"/>
      <c r="D62" s="300"/>
      <c r="E62" s="301"/>
      <c r="F62" s="166"/>
      <c r="G62" s="310">
        <f t="shared" si="1"/>
      </c>
      <c r="H62" s="311"/>
    </row>
    <row r="63" spans="3:8" ht="18" customHeight="1" hidden="1" outlineLevel="1">
      <c r="C63" s="167"/>
      <c r="D63" s="300"/>
      <c r="E63" s="301"/>
      <c r="F63" s="166"/>
      <c r="G63" s="310">
        <f t="shared" si="1"/>
      </c>
      <c r="H63" s="311"/>
    </row>
    <row r="64" spans="3:8" ht="18" customHeight="1" hidden="1" outlineLevel="1">
      <c r="C64" s="167"/>
      <c r="D64" s="300"/>
      <c r="E64" s="301"/>
      <c r="F64" s="166"/>
      <c r="G64" s="310">
        <f t="shared" si="1"/>
      </c>
      <c r="H64" s="311"/>
    </row>
    <row r="65" spans="3:8" ht="18" customHeight="1" hidden="1" outlineLevel="1">
      <c r="C65" s="167"/>
      <c r="D65" s="300"/>
      <c r="E65" s="301"/>
      <c r="F65" s="166"/>
      <c r="G65" s="310">
        <f t="shared" si="1"/>
      </c>
      <c r="H65" s="311"/>
    </row>
    <row r="66" spans="3:8" ht="18" customHeight="1" hidden="1" outlineLevel="1">
      <c r="C66" s="167"/>
      <c r="D66" s="300"/>
      <c r="E66" s="301"/>
      <c r="F66" s="166"/>
      <c r="G66" s="310">
        <f t="shared" si="1"/>
      </c>
      <c r="H66" s="311"/>
    </row>
    <row r="67" spans="3:8" ht="18" customHeight="1" hidden="1" outlineLevel="1">
      <c r="C67" s="167"/>
      <c r="D67" s="300"/>
      <c r="E67" s="301"/>
      <c r="F67" s="166"/>
      <c r="G67" s="310">
        <f t="shared" si="1"/>
      </c>
      <c r="H67" s="311"/>
    </row>
    <row r="68" spans="3:8" ht="18" customHeight="1" hidden="1" outlineLevel="1">
      <c r="C68" s="167"/>
      <c r="D68" s="300"/>
      <c r="E68" s="301"/>
      <c r="F68" s="166"/>
      <c r="G68" s="310">
        <f t="shared" si="1"/>
      </c>
      <c r="H68" s="311"/>
    </row>
    <row r="69" spans="3:8" ht="18" customHeight="1" hidden="1" outlineLevel="1">
      <c r="C69" s="167"/>
      <c r="D69" s="300"/>
      <c r="E69" s="301"/>
      <c r="F69" s="166"/>
      <c r="G69" s="310">
        <f t="shared" si="1"/>
      </c>
      <c r="H69" s="311"/>
    </row>
    <row r="70" spans="3:8" ht="18" customHeight="1" hidden="1" outlineLevel="1">
      <c r="C70" s="167"/>
      <c r="D70" s="300"/>
      <c r="E70" s="301"/>
      <c r="F70" s="166"/>
      <c r="G70" s="310">
        <f t="shared" si="1"/>
      </c>
      <c r="H70" s="311"/>
    </row>
    <row r="71" spans="3:8" ht="18" customHeight="1" hidden="1" outlineLevel="1">
      <c r="C71" s="167"/>
      <c r="D71" s="300"/>
      <c r="E71" s="301"/>
      <c r="F71" s="166"/>
      <c r="G71" s="310">
        <f t="shared" si="1"/>
      </c>
      <c r="H71" s="311"/>
    </row>
    <row r="72" spans="3:8" ht="18" customHeight="1" hidden="1" outlineLevel="1">
      <c r="C72" s="167"/>
      <c r="D72" s="300"/>
      <c r="E72" s="301"/>
      <c r="F72" s="166"/>
      <c r="G72" s="310">
        <f t="shared" si="1"/>
      </c>
      <c r="H72" s="311"/>
    </row>
    <row r="73" spans="3:8" ht="18" customHeight="1" hidden="1" outlineLevel="1">
      <c r="C73" s="167"/>
      <c r="D73" s="300"/>
      <c r="E73" s="301"/>
      <c r="F73" s="166"/>
      <c r="G73" s="310">
        <f t="shared" si="1"/>
      </c>
      <c r="H73" s="311"/>
    </row>
    <row r="74" spans="3:8" ht="18" customHeight="1" hidden="1" outlineLevel="1">
      <c r="C74" s="167"/>
      <c r="D74" s="300"/>
      <c r="E74" s="301"/>
      <c r="F74" s="166"/>
      <c r="G74" s="310">
        <f t="shared" si="1"/>
      </c>
      <c r="H74" s="311"/>
    </row>
    <row r="75" spans="3:8" ht="18" customHeight="1" hidden="1" outlineLevel="1">
      <c r="C75" s="167"/>
      <c r="D75" s="300"/>
      <c r="E75" s="301"/>
      <c r="F75" s="166"/>
      <c r="G75" s="310">
        <f t="shared" si="1"/>
      </c>
      <c r="H75" s="311"/>
    </row>
    <row r="76" spans="3:8" ht="18" customHeight="1" hidden="1" outlineLevel="1">
      <c r="C76" s="167"/>
      <c r="D76" s="300"/>
      <c r="E76" s="301"/>
      <c r="F76" s="166"/>
      <c r="G76" s="310">
        <f t="shared" si="1"/>
      </c>
      <c r="H76" s="311"/>
    </row>
    <row r="77" spans="3:8" ht="18" customHeight="1" hidden="1" outlineLevel="1">
      <c r="C77" s="167"/>
      <c r="D77" s="300"/>
      <c r="E77" s="301"/>
      <c r="F77" s="166"/>
      <c r="G77" s="310">
        <f t="shared" si="1"/>
      </c>
      <c r="H77" s="311"/>
    </row>
    <row r="78" spans="3:8" ht="18" customHeight="1" hidden="1" outlineLevel="1">
      <c r="C78" s="167"/>
      <c r="D78" s="300"/>
      <c r="E78" s="301"/>
      <c r="F78" s="166"/>
      <c r="G78" s="310">
        <f t="shared" si="1"/>
      </c>
      <c r="H78" s="311"/>
    </row>
    <row r="79" spans="3:8" ht="18" customHeight="1" hidden="1" outlineLevel="1">
      <c r="C79" s="167"/>
      <c r="D79" s="300"/>
      <c r="E79" s="301"/>
      <c r="F79" s="166"/>
      <c r="G79" s="310">
        <f t="shared" si="1"/>
      </c>
      <c r="H79" s="311"/>
    </row>
    <row r="80" spans="3:8" ht="18" customHeight="1" hidden="1" outlineLevel="1">
      <c r="C80" s="167"/>
      <c r="D80" s="300"/>
      <c r="E80" s="301"/>
      <c r="F80" s="166"/>
      <c r="G80" s="310">
        <f t="shared" si="1"/>
      </c>
      <c r="H80" s="311"/>
    </row>
    <row r="81" spans="3:8" ht="18" customHeight="1" hidden="1" outlineLevel="1">
      <c r="C81" s="167"/>
      <c r="D81" s="300"/>
      <c r="E81" s="301"/>
      <c r="F81" s="166"/>
      <c r="G81" s="310">
        <f t="shared" si="1"/>
      </c>
      <c r="H81" s="311"/>
    </row>
    <row r="82" spans="3:8" ht="18" customHeight="1" hidden="1" outlineLevel="1">
      <c r="C82" s="167"/>
      <c r="D82" s="300"/>
      <c r="E82" s="301"/>
      <c r="F82" s="166"/>
      <c r="G82" s="310">
        <f t="shared" si="1"/>
      </c>
      <c r="H82" s="311"/>
    </row>
    <row r="83" spans="3:8" ht="18" customHeight="1" hidden="1" outlineLevel="1">
      <c r="C83" s="167"/>
      <c r="D83" s="300"/>
      <c r="E83" s="301"/>
      <c r="F83" s="166"/>
      <c r="G83" s="310">
        <f t="shared" si="1"/>
      </c>
      <c r="H83" s="311"/>
    </row>
    <row r="84" spans="3:8" ht="18" customHeight="1" hidden="1" outlineLevel="1">
      <c r="C84" s="167"/>
      <c r="D84" s="300"/>
      <c r="E84" s="301"/>
      <c r="F84" s="166"/>
      <c r="G84" s="310">
        <f t="shared" si="1"/>
      </c>
      <c r="H84" s="311"/>
    </row>
    <row r="85" spans="3:8" ht="18" customHeight="1" hidden="1" outlineLevel="1">
      <c r="C85" s="167"/>
      <c r="D85" s="300"/>
      <c r="E85" s="301"/>
      <c r="F85" s="166"/>
      <c r="G85" s="310">
        <f t="shared" si="1"/>
      </c>
      <c r="H85" s="311"/>
    </row>
    <row r="86" spans="3:8" ht="18" customHeight="1" hidden="1" outlineLevel="1">
      <c r="C86" s="167"/>
      <c r="D86" s="300"/>
      <c r="E86" s="301"/>
      <c r="F86" s="166"/>
      <c r="G86" s="310">
        <f t="shared" si="1"/>
      </c>
      <c r="H86" s="311"/>
    </row>
    <row r="87" spans="3:8" ht="18" customHeight="1" hidden="1" outlineLevel="1">
      <c r="C87" s="167"/>
      <c r="D87" s="300"/>
      <c r="E87" s="301"/>
      <c r="F87" s="166"/>
      <c r="G87" s="310">
        <f t="shared" si="1"/>
      </c>
      <c r="H87" s="311"/>
    </row>
    <row r="88" spans="3:8" ht="18" customHeight="1" hidden="1" outlineLevel="1">
      <c r="C88" s="167"/>
      <c r="D88" s="300"/>
      <c r="E88" s="301"/>
      <c r="F88" s="166"/>
      <c r="G88" s="310">
        <f t="shared" si="1"/>
      </c>
      <c r="H88" s="311"/>
    </row>
    <row r="89" spans="3:8" ht="18" customHeight="1" hidden="1" outlineLevel="1">
      <c r="C89" s="167"/>
      <c r="D89" s="300"/>
      <c r="E89" s="301"/>
      <c r="F89" s="166"/>
      <c r="G89" s="310">
        <f t="shared" si="1"/>
      </c>
      <c r="H89" s="311"/>
    </row>
    <row r="90" spans="3:8" ht="18" customHeight="1" hidden="1" outlineLevel="1">
      <c r="C90" s="167"/>
      <c r="D90" s="300"/>
      <c r="E90" s="301"/>
      <c r="F90" s="166"/>
      <c r="G90" s="310">
        <f t="shared" si="1"/>
      </c>
      <c r="H90" s="311"/>
    </row>
    <row r="91" spans="3:8" ht="18" customHeight="1" hidden="1" outlineLevel="1">
      <c r="C91" s="167"/>
      <c r="D91" s="300"/>
      <c r="E91" s="301"/>
      <c r="F91" s="166"/>
      <c r="G91" s="310">
        <f t="shared" si="1"/>
      </c>
      <c r="H91" s="311"/>
    </row>
    <row r="92" spans="3:8" ht="18" customHeight="1" hidden="1" outlineLevel="1">
      <c r="C92" s="167"/>
      <c r="D92" s="300"/>
      <c r="E92" s="301"/>
      <c r="F92" s="166"/>
      <c r="G92" s="310">
        <f t="shared" si="1"/>
      </c>
      <c r="H92" s="311"/>
    </row>
    <row r="93" spans="3:8" ht="18" customHeight="1" hidden="1" outlineLevel="1">
      <c r="C93" s="167"/>
      <c r="D93" s="300"/>
      <c r="E93" s="301"/>
      <c r="F93" s="166"/>
      <c r="G93" s="310">
        <f t="shared" si="1"/>
      </c>
      <c r="H93" s="311"/>
    </row>
    <row r="94" spans="3:8" ht="18" customHeight="1" hidden="1" outlineLevel="1">
      <c r="C94" s="167"/>
      <c r="D94" s="300"/>
      <c r="E94" s="301"/>
      <c r="F94" s="166"/>
      <c r="G94" s="310">
        <f t="shared" si="1"/>
      </c>
      <c r="H94" s="311"/>
    </row>
    <row r="95" spans="3:8" ht="18" customHeight="1" hidden="1" outlineLevel="1">
      <c r="C95" s="167"/>
      <c r="D95" s="300"/>
      <c r="E95" s="301"/>
      <c r="F95" s="166"/>
      <c r="G95" s="310">
        <f t="shared" si="1"/>
      </c>
      <c r="H95" s="311"/>
    </row>
    <row r="96" spans="3:8" ht="18" customHeight="1" hidden="1" outlineLevel="1">
      <c r="C96" s="167"/>
      <c r="D96" s="300"/>
      <c r="E96" s="301"/>
      <c r="F96" s="166"/>
      <c r="G96" s="310">
        <f t="shared" si="1"/>
      </c>
      <c r="H96" s="311"/>
    </row>
    <row r="97" spans="3:8" ht="18" customHeight="1" hidden="1" outlineLevel="1">
      <c r="C97" s="167"/>
      <c r="D97" s="300"/>
      <c r="E97" s="301"/>
      <c r="F97" s="166"/>
      <c r="G97" s="310">
        <f t="shared" si="1"/>
      </c>
      <c r="H97" s="311"/>
    </row>
    <row r="98" spans="3:8" ht="18" customHeight="1" hidden="1" outlineLevel="1">
      <c r="C98" s="167"/>
      <c r="D98" s="300"/>
      <c r="E98" s="301"/>
      <c r="F98" s="166"/>
      <c r="G98" s="310">
        <f t="shared" si="1"/>
      </c>
      <c r="H98" s="311"/>
    </row>
    <row r="99" spans="3:8" ht="18" customHeight="1" hidden="1" outlineLevel="1">
      <c r="C99" s="167"/>
      <c r="D99" s="300"/>
      <c r="E99" s="301"/>
      <c r="F99" s="166"/>
      <c r="G99" s="310">
        <f t="shared" si="1"/>
      </c>
      <c r="H99" s="311"/>
    </row>
    <row r="100" spans="3:8" ht="18" customHeight="1" hidden="1" outlineLevel="1" thickBot="1">
      <c r="C100" s="167"/>
      <c r="D100" s="300"/>
      <c r="E100" s="301"/>
      <c r="F100" s="166"/>
      <c r="G100" s="308">
        <f t="shared" si="1"/>
      </c>
      <c r="H100" s="309"/>
    </row>
    <row r="101" spans="3:8" ht="18" customHeight="1" collapsed="1" thickBot="1" thickTop="1">
      <c r="C101" s="102" t="s">
        <v>23</v>
      </c>
      <c r="D101" s="318">
        <f>SUM(D13:D100)</f>
        <v>0</v>
      </c>
      <c r="E101" s="319"/>
      <c r="F101" s="103" t="s">
        <v>100</v>
      </c>
      <c r="G101" s="322">
        <f>SUM(G13:H100)</f>
        <v>0</v>
      </c>
      <c r="H101" s="323"/>
    </row>
    <row r="102" spans="3:8" ht="18" customHeight="1">
      <c r="C102" s="93" t="s">
        <v>281</v>
      </c>
      <c r="D102" s="104"/>
      <c r="E102" s="8"/>
      <c r="F102" s="38"/>
      <c r="G102" s="105"/>
      <c r="H102" s="106"/>
    </row>
    <row r="103" spans="3:8" ht="18" customHeight="1">
      <c r="C103" s="139"/>
      <c r="D103" s="104"/>
      <c r="E103" s="8"/>
      <c r="F103" s="38"/>
      <c r="G103" s="30"/>
      <c r="H103" s="63"/>
    </row>
    <row r="104" spans="3:5" ht="18.75" customHeight="1">
      <c r="C104" s="99" t="s">
        <v>176</v>
      </c>
      <c r="D104" s="35"/>
      <c r="E104" s="35"/>
    </row>
    <row r="105" spans="3:5" ht="19.5" customHeight="1" thickBot="1">
      <c r="C105" s="99"/>
      <c r="D105" s="35"/>
      <c r="E105" s="35"/>
    </row>
    <row r="106" spans="3:8" s="15" customFormat="1" ht="37.5" customHeight="1" thickBot="1" thickTop="1">
      <c r="C106" s="278" t="s">
        <v>177</v>
      </c>
      <c r="D106" s="279"/>
      <c r="E106" s="279"/>
      <c r="F106" s="279"/>
      <c r="G106" s="279"/>
      <c r="H106" s="280"/>
    </row>
    <row r="107" spans="3:6" s="15" customFormat="1" ht="22.5" customHeight="1" thickTop="1">
      <c r="C107" s="281" t="s">
        <v>125</v>
      </c>
      <c r="D107" s="281"/>
      <c r="E107" s="281"/>
      <c r="F107" s="14"/>
    </row>
    <row r="108" spans="3:8" ht="18.75" customHeight="1" thickBot="1">
      <c r="C108" s="99"/>
      <c r="G108" s="84"/>
      <c r="H108" s="84"/>
    </row>
    <row r="109" spans="3:8" ht="55.5" customHeight="1" thickBot="1">
      <c r="C109" s="107" t="s">
        <v>33</v>
      </c>
      <c r="D109" s="304" t="s">
        <v>56</v>
      </c>
      <c r="E109" s="305"/>
      <c r="F109" s="6" t="s">
        <v>178</v>
      </c>
      <c r="G109" s="320" t="s">
        <v>82</v>
      </c>
      <c r="H109" s="321"/>
    </row>
    <row r="110" spans="3:8" ht="18" customHeight="1" thickTop="1">
      <c r="C110" s="203"/>
      <c r="D110" s="306"/>
      <c r="E110" s="307"/>
      <c r="F110" s="132">
        <v>0.000551</v>
      </c>
      <c r="G110" s="324">
        <f>IF(D110="","",ROUND(D110*F110,6))</f>
      </c>
      <c r="H110" s="325"/>
    </row>
    <row r="111" spans="3:8" ht="18" customHeight="1">
      <c r="C111" s="204"/>
      <c r="D111" s="300"/>
      <c r="E111" s="301"/>
      <c r="F111" s="132">
        <v>0.000551</v>
      </c>
      <c r="G111" s="314">
        <f>IF(D111="","",ROUND(D111*F111,6))</f>
      </c>
      <c r="H111" s="315"/>
    </row>
    <row r="112" spans="3:8" ht="18" customHeight="1">
      <c r="C112" s="204"/>
      <c r="D112" s="300"/>
      <c r="E112" s="301"/>
      <c r="F112" s="132">
        <v>0.000551</v>
      </c>
      <c r="G112" s="314">
        <f>IF(D112="","",ROUND(D112*F112,6))</f>
      </c>
      <c r="H112" s="315"/>
    </row>
    <row r="113" spans="3:8" ht="18" customHeight="1">
      <c r="C113" s="205"/>
      <c r="D113" s="300"/>
      <c r="E113" s="301"/>
      <c r="F113" s="132">
        <v>0.000551</v>
      </c>
      <c r="G113" s="314">
        <f>IF(D113="","",ROUND(D113*F113,6))</f>
      </c>
      <c r="H113" s="315"/>
    </row>
    <row r="114" spans="3:8" ht="18" customHeight="1" thickBot="1">
      <c r="C114" s="206"/>
      <c r="D114" s="316"/>
      <c r="E114" s="317"/>
      <c r="F114" s="132">
        <v>0.000551</v>
      </c>
      <c r="G114" s="314">
        <f>IF(D114="","",ROUND(D114*F114,6))</f>
      </c>
      <c r="H114" s="315"/>
    </row>
    <row r="115" spans="3:8" ht="18" customHeight="1" thickBot="1" thickTop="1">
      <c r="C115" s="102" t="s">
        <v>23</v>
      </c>
      <c r="D115" s="296">
        <f>SUM(D110:D114)</f>
        <v>0</v>
      </c>
      <c r="E115" s="297"/>
      <c r="F115" s="103" t="s">
        <v>100</v>
      </c>
      <c r="G115" s="312">
        <f>SUM(G110:H114)</f>
        <v>0</v>
      </c>
      <c r="H115" s="313"/>
    </row>
    <row r="116" s="15" customFormat="1" ht="13.5"/>
    <row r="117" s="15" customFormat="1" ht="18.75" customHeight="1">
      <c r="C117" s="99"/>
    </row>
    <row r="118" s="15" customFormat="1" ht="18.75" customHeight="1">
      <c r="C118" s="99"/>
    </row>
    <row r="119" s="15" customFormat="1" ht="18.75" customHeight="1">
      <c r="C119" s="99"/>
    </row>
    <row r="120" s="15" customFormat="1" ht="18.75" customHeight="1">
      <c r="C120" s="99"/>
    </row>
    <row r="121" s="15" customFormat="1" ht="18.75" customHeight="1">
      <c r="C121" s="99"/>
    </row>
    <row r="122" s="15" customFormat="1" ht="18.75" customHeight="1">
      <c r="C122" s="99"/>
    </row>
    <row r="123" s="15" customFormat="1" ht="18.75" customHeight="1">
      <c r="C123" s="99"/>
    </row>
    <row r="124" s="15" customFormat="1" ht="18.75" customHeight="1">
      <c r="C124" s="99"/>
    </row>
    <row r="125" s="15" customFormat="1" ht="18.75" customHeight="1">
      <c r="C125" s="99"/>
    </row>
    <row r="126" s="15" customFormat="1" ht="18.75" customHeight="1">
      <c r="C126" s="99"/>
    </row>
    <row r="127" s="15" customFormat="1" ht="18.75" customHeight="1">
      <c r="C127" s="99"/>
    </row>
    <row r="128" s="15" customFormat="1" ht="18.75" customHeight="1">
      <c r="C128" s="99"/>
    </row>
    <row r="129" s="15" customFormat="1" ht="18.75" customHeight="1">
      <c r="C129" s="99"/>
    </row>
    <row r="130" s="15" customFormat="1" ht="18.75" customHeight="1">
      <c r="C130" s="99"/>
    </row>
    <row r="131" s="15" customFormat="1" ht="18.75" customHeight="1">
      <c r="C131" s="99"/>
    </row>
    <row r="132" s="15" customFormat="1" ht="18.75" customHeight="1">
      <c r="C132" s="99"/>
    </row>
    <row r="133" s="15" customFormat="1" ht="18.75" customHeight="1">
      <c r="C133" s="99"/>
    </row>
    <row r="134" s="15" customFormat="1" ht="18.75" customHeight="1">
      <c r="C134" s="99"/>
    </row>
    <row r="135" s="15" customFormat="1" ht="18.75" customHeight="1">
      <c r="C135" s="99"/>
    </row>
  </sheetData>
  <sheetProtection/>
  <mergeCells count="199">
    <mergeCell ref="D99:E99"/>
    <mergeCell ref="G99:H99"/>
    <mergeCell ref="D96:E96"/>
    <mergeCell ref="G96:H96"/>
    <mergeCell ref="D97:E97"/>
    <mergeCell ref="G97:H97"/>
    <mergeCell ref="D98:E98"/>
    <mergeCell ref="G98:H98"/>
    <mergeCell ref="D93:E93"/>
    <mergeCell ref="G93:H93"/>
    <mergeCell ref="D94:E94"/>
    <mergeCell ref="G94:H94"/>
    <mergeCell ref="D95:E95"/>
    <mergeCell ref="G95:H95"/>
    <mergeCell ref="D90:E90"/>
    <mergeCell ref="G90:H90"/>
    <mergeCell ref="D91:E91"/>
    <mergeCell ref="G91:H91"/>
    <mergeCell ref="D92:E92"/>
    <mergeCell ref="G92:H92"/>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1:E61"/>
    <mergeCell ref="G61:H61"/>
    <mergeCell ref="D51:E51"/>
    <mergeCell ref="G51:H51"/>
    <mergeCell ref="D52:E52"/>
    <mergeCell ref="G59:H59"/>
    <mergeCell ref="D57:E57"/>
    <mergeCell ref="G48:H48"/>
    <mergeCell ref="D56:E56"/>
    <mergeCell ref="D49:E49"/>
    <mergeCell ref="D54:E54"/>
    <mergeCell ref="G55:H55"/>
    <mergeCell ref="G56:H56"/>
    <mergeCell ref="G44:H44"/>
    <mergeCell ref="D60:E60"/>
    <mergeCell ref="G60:H60"/>
    <mergeCell ref="D47:E47"/>
    <mergeCell ref="D50:E50"/>
    <mergeCell ref="G50:H50"/>
    <mergeCell ref="G54:H54"/>
    <mergeCell ref="G57:H57"/>
    <mergeCell ref="D58:E58"/>
    <mergeCell ref="G58:H58"/>
    <mergeCell ref="G41:H41"/>
    <mergeCell ref="G46:H46"/>
    <mergeCell ref="G25:H25"/>
    <mergeCell ref="D46:E46"/>
    <mergeCell ref="G63:H63"/>
    <mergeCell ref="D53:E53"/>
    <mergeCell ref="G53:H53"/>
    <mergeCell ref="G47:H47"/>
    <mergeCell ref="G52:H52"/>
    <mergeCell ref="D48:E48"/>
    <mergeCell ref="C9:H9"/>
    <mergeCell ref="C10:H10"/>
    <mergeCell ref="D13:E13"/>
    <mergeCell ref="D12:E12"/>
    <mergeCell ref="D14:E14"/>
    <mergeCell ref="D20:E20"/>
    <mergeCell ref="D18:E18"/>
    <mergeCell ref="G12:H12"/>
    <mergeCell ref="G13:H13"/>
    <mergeCell ref="D15:E15"/>
    <mergeCell ref="G19:H19"/>
    <mergeCell ref="D62:E62"/>
    <mergeCell ref="D111:E111"/>
    <mergeCell ref="G111:H111"/>
    <mergeCell ref="D109:E109"/>
    <mergeCell ref="D101:E101"/>
    <mergeCell ref="G109:H109"/>
    <mergeCell ref="G101:H101"/>
    <mergeCell ref="D110:E110"/>
    <mergeCell ref="G110:H110"/>
    <mergeCell ref="G113:H113"/>
    <mergeCell ref="D114:E114"/>
    <mergeCell ref="G114:H114"/>
    <mergeCell ref="A3:I4"/>
    <mergeCell ref="C106:H106"/>
    <mergeCell ref="C107:E107"/>
    <mergeCell ref="G14:H14"/>
    <mergeCell ref="G15:H15"/>
    <mergeCell ref="D32:E32"/>
    <mergeCell ref="D31:E31"/>
    <mergeCell ref="G38:H38"/>
    <mergeCell ref="G29:H29"/>
    <mergeCell ref="G30:H30"/>
    <mergeCell ref="G31:H31"/>
    <mergeCell ref="G32:H32"/>
    <mergeCell ref="D115:E115"/>
    <mergeCell ref="G115:H115"/>
    <mergeCell ref="D112:E112"/>
    <mergeCell ref="G112:H112"/>
    <mergeCell ref="D113:E113"/>
    <mergeCell ref="G16:H16"/>
    <mergeCell ref="D23:E23"/>
    <mergeCell ref="D25:E25"/>
    <mergeCell ref="G20:H20"/>
    <mergeCell ref="G21:H21"/>
    <mergeCell ref="D16:E16"/>
    <mergeCell ref="G17:H17"/>
    <mergeCell ref="G18:H18"/>
    <mergeCell ref="D17:E17"/>
    <mergeCell ref="G22:H22"/>
    <mergeCell ref="D63:E63"/>
    <mergeCell ref="D44:E44"/>
    <mergeCell ref="D59:E59"/>
    <mergeCell ref="G23:H23"/>
    <mergeCell ref="D29:E29"/>
    <mergeCell ref="D39:E39"/>
    <mergeCell ref="G39:H39"/>
    <mergeCell ref="G40:H40"/>
    <mergeCell ref="G33:H33"/>
    <mergeCell ref="G34:H34"/>
    <mergeCell ref="D19:E19"/>
    <mergeCell ref="D28:E28"/>
    <mergeCell ref="D22:E22"/>
    <mergeCell ref="D21:E21"/>
    <mergeCell ref="D38:E38"/>
    <mergeCell ref="G36:H36"/>
    <mergeCell ref="D33:E33"/>
    <mergeCell ref="D35:E35"/>
    <mergeCell ref="D24:E24"/>
    <mergeCell ref="G24:H24"/>
    <mergeCell ref="D37:E37"/>
    <mergeCell ref="G26:H26"/>
    <mergeCell ref="G27:H27"/>
    <mergeCell ref="D30:E30"/>
    <mergeCell ref="G37:H37"/>
    <mergeCell ref="G35:H35"/>
    <mergeCell ref="D26:E26"/>
    <mergeCell ref="D27:E27"/>
    <mergeCell ref="G28:H28"/>
    <mergeCell ref="D34:E34"/>
    <mergeCell ref="G62:H62"/>
    <mergeCell ref="D43:E43"/>
    <mergeCell ref="D41:E41"/>
    <mergeCell ref="G45:H45"/>
    <mergeCell ref="D100:E100"/>
    <mergeCell ref="D55:E55"/>
    <mergeCell ref="G49:H49"/>
    <mergeCell ref="D71:E71"/>
    <mergeCell ref="G71:H71"/>
    <mergeCell ref="G43:H43"/>
    <mergeCell ref="G68:H68"/>
    <mergeCell ref="D40:E40"/>
    <mergeCell ref="G69:H69"/>
    <mergeCell ref="D36:E36"/>
    <mergeCell ref="D64:E64"/>
    <mergeCell ref="G64:H64"/>
    <mergeCell ref="D65:E65"/>
    <mergeCell ref="G65:H65"/>
    <mergeCell ref="D66:E66"/>
    <mergeCell ref="G66:H66"/>
    <mergeCell ref="D69:E69"/>
    <mergeCell ref="D45:E45"/>
    <mergeCell ref="G100:H100"/>
    <mergeCell ref="D42:E42"/>
    <mergeCell ref="G42:H42"/>
    <mergeCell ref="D70:E70"/>
    <mergeCell ref="G70:H70"/>
    <mergeCell ref="D67:E67"/>
    <mergeCell ref="G67:H67"/>
    <mergeCell ref="D68:E68"/>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view="pageBreakPreview" zoomScale="85" zoomScaleSheetLayoutView="85" zoomScalePageLayoutView="0" workbookViewId="0" topLeftCell="A1">
      <selection activeCell="D15" sqref="D15:E15"/>
    </sheetView>
  </sheetViews>
  <sheetFormatPr defaultColWidth="9.00390625" defaultRowHeight="13.5" outlineLevelRow="1"/>
  <cols>
    <col min="1" max="1" width="6.375" style="14" customWidth="1"/>
    <col min="2" max="2" width="5.125" style="14" customWidth="1"/>
    <col min="3" max="3" width="19.75390625" style="14" customWidth="1"/>
    <col min="4" max="4" width="9.75390625" style="14" bestFit="1" customWidth="1"/>
    <col min="5" max="5" width="9.00390625" style="14" customWidth="1"/>
    <col min="6" max="6" width="18.125" style="14" customWidth="1"/>
    <col min="7" max="7" width="11.625" style="14" customWidth="1"/>
    <col min="8" max="8" width="6.00390625" style="14" customWidth="1"/>
    <col min="9" max="16384" width="9.00390625" style="14" customWidth="1"/>
  </cols>
  <sheetData>
    <row r="1" spans="1:9" ht="26.25" customHeight="1">
      <c r="A1" s="157"/>
      <c r="B1" s="157"/>
      <c r="C1" s="157"/>
      <c r="D1" s="157"/>
      <c r="E1" s="157"/>
      <c r="F1" s="157"/>
      <c r="G1" s="157"/>
      <c r="H1" s="157"/>
      <c r="I1" s="158" t="s">
        <v>223</v>
      </c>
    </row>
    <row r="2" spans="1:9" ht="18.75" customHeight="1">
      <c r="A2" s="157"/>
      <c r="B2" s="157"/>
      <c r="C2" s="157"/>
      <c r="D2" s="157"/>
      <c r="E2" s="157"/>
      <c r="F2" s="157"/>
      <c r="G2" s="157"/>
      <c r="H2" s="157"/>
      <c r="I2" s="157"/>
    </row>
    <row r="3" spans="1:9" ht="21" customHeight="1">
      <c r="A3" s="345" t="s">
        <v>304</v>
      </c>
      <c r="B3" s="345"/>
      <c r="C3" s="345"/>
      <c r="D3" s="345"/>
      <c r="E3" s="345"/>
      <c r="F3" s="345"/>
      <c r="G3" s="345"/>
      <c r="H3" s="345"/>
      <c r="I3" s="345"/>
    </row>
    <row r="4" spans="1:9" ht="21" customHeight="1">
      <c r="A4" s="345"/>
      <c r="B4" s="345"/>
      <c r="C4" s="345"/>
      <c r="D4" s="345"/>
      <c r="E4" s="345"/>
      <c r="F4" s="345"/>
      <c r="G4" s="345"/>
      <c r="H4" s="345"/>
      <c r="I4" s="345"/>
    </row>
    <row r="5" spans="3:8" ht="21" customHeight="1">
      <c r="C5" s="45"/>
      <c r="F5" s="36"/>
      <c r="H5" s="138" t="str">
        <f>IF('表紙'!$G$8="","会社名",'表紙'!$G$8)</f>
        <v>会社名</v>
      </c>
    </row>
    <row r="6" ht="21" customHeight="1"/>
    <row r="7" ht="22.5" customHeight="1">
      <c r="C7" s="45" t="s">
        <v>311</v>
      </c>
    </row>
    <row r="8" ht="22.5" customHeight="1">
      <c r="C8" s="45" t="s">
        <v>312</v>
      </c>
    </row>
    <row r="9" ht="19.5" customHeight="1" thickBot="1">
      <c r="G9" s="63"/>
    </row>
    <row r="10" spans="3:8" ht="37.5" customHeight="1" thickBot="1" thickTop="1">
      <c r="C10" s="278" t="s">
        <v>313</v>
      </c>
      <c r="D10" s="279"/>
      <c r="E10" s="279"/>
      <c r="F10" s="279"/>
      <c r="G10" s="279"/>
      <c r="H10" s="280"/>
    </row>
    <row r="11" spans="3:8" ht="18.75" customHeight="1" thickTop="1">
      <c r="C11" s="281" t="s">
        <v>224</v>
      </c>
      <c r="D11" s="281"/>
      <c r="E11" s="281"/>
      <c r="F11" s="281"/>
      <c r="G11" s="281"/>
      <c r="H11" s="281"/>
    </row>
    <row r="12" spans="3:8" ht="18.75" customHeight="1" thickBot="1">
      <c r="C12" s="99"/>
      <c r="G12" s="84"/>
      <c r="H12" s="84"/>
    </row>
    <row r="13" spans="3:8" ht="69.75" customHeight="1" thickBot="1">
      <c r="C13" s="156" t="s">
        <v>314</v>
      </c>
      <c r="D13" s="320" t="s">
        <v>315</v>
      </c>
      <c r="E13" s="346"/>
      <c r="F13" s="40" t="s">
        <v>317</v>
      </c>
      <c r="G13" s="320" t="s">
        <v>82</v>
      </c>
      <c r="H13" s="321"/>
    </row>
    <row r="14" spans="3:8" ht="18" customHeight="1" thickTop="1">
      <c r="C14" s="168"/>
      <c r="D14" s="306"/>
      <c r="E14" s="307"/>
      <c r="F14" s="169"/>
      <c r="G14" s="324">
        <f>IF(F14="","",ROUND(D14*F14,6))</f>
      </c>
      <c r="H14" s="325"/>
    </row>
    <row r="15" spans="3:8" ht="18" customHeight="1">
      <c r="C15" s="167"/>
      <c r="D15" s="300"/>
      <c r="E15" s="301"/>
      <c r="F15" s="166"/>
      <c r="G15" s="337">
        <f>IF(F15="","",ROUND(D15*F15,6))</f>
      </c>
      <c r="H15" s="338"/>
    </row>
    <row r="16" spans="3:8" ht="18" customHeight="1">
      <c r="C16" s="167"/>
      <c r="D16" s="300"/>
      <c r="E16" s="301"/>
      <c r="F16" s="166"/>
      <c r="G16" s="343">
        <f>IF(F16="","",ROUND(D16*F16,6))</f>
      </c>
      <c r="H16" s="344"/>
    </row>
    <row r="17" spans="3:8" ht="18" customHeight="1" thickBot="1">
      <c r="C17" s="167"/>
      <c r="D17" s="300"/>
      <c r="E17" s="301"/>
      <c r="F17" s="166"/>
      <c r="G17" s="337">
        <f>IF(F17="","",ROUND(D17*F17,6))</f>
      </c>
      <c r="H17" s="338"/>
    </row>
    <row r="18" spans="3:8" ht="18" customHeight="1" hidden="1" outlineLevel="1">
      <c r="C18" s="134"/>
      <c r="D18" s="335"/>
      <c r="E18" s="336"/>
      <c r="F18" s="131"/>
      <c r="G18" s="337">
        <f aca="true" t="shared" si="0" ref="G18:G41">IF(F18="","",ROUND(D18*F18,6))</f>
      </c>
      <c r="H18" s="338"/>
    </row>
    <row r="19" spans="3:8" ht="18" customHeight="1" hidden="1" outlineLevel="1">
      <c r="C19" s="134"/>
      <c r="D19" s="335"/>
      <c r="E19" s="336"/>
      <c r="F19" s="131"/>
      <c r="G19" s="337">
        <f t="shared" si="0"/>
      </c>
      <c r="H19" s="338"/>
    </row>
    <row r="20" spans="3:8" ht="18" customHeight="1" hidden="1" outlineLevel="1">
      <c r="C20" s="134"/>
      <c r="D20" s="335"/>
      <c r="E20" s="336"/>
      <c r="F20" s="131"/>
      <c r="G20" s="337">
        <f t="shared" si="0"/>
      </c>
      <c r="H20" s="338"/>
    </row>
    <row r="21" spans="3:8" ht="18" customHeight="1" hidden="1" outlineLevel="1">
      <c r="C21" s="134"/>
      <c r="D21" s="335"/>
      <c r="E21" s="336"/>
      <c r="F21" s="131"/>
      <c r="G21" s="337">
        <f t="shared" si="0"/>
      </c>
      <c r="H21" s="338"/>
    </row>
    <row r="22" spans="3:8" ht="18" customHeight="1" hidden="1" outlineLevel="1">
      <c r="C22" s="134"/>
      <c r="D22" s="335"/>
      <c r="E22" s="336"/>
      <c r="F22" s="131"/>
      <c r="G22" s="337">
        <f t="shared" si="0"/>
      </c>
      <c r="H22" s="338"/>
    </row>
    <row r="23" spans="3:8" ht="18" customHeight="1" hidden="1" outlineLevel="1">
      <c r="C23" s="134"/>
      <c r="D23" s="335"/>
      <c r="E23" s="336"/>
      <c r="F23" s="131"/>
      <c r="G23" s="337">
        <f t="shared" si="0"/>
      </c>
      <c r="H23" s="338"/>
    </row>
    <row r="24" spans="3:8" ht="18" customHeight="1" hidden="1" outlineLevel="1">
      <c r="C24" s="134"/>
      <c r="D24" s="335"/>
      <c r="E24" s="336"/>
      <c r="F24" s="131"/>
      <c r="G24" s="337">
        <f t="shared" si="0"/>
      </c>
      <c r="H24" s="338"/>
    </row>
    <row r="25" spans="3:8" ht="18" customHeight="1" hidden="1" outlineLevel="1">
      <c r="C25" s="134"/>
      <c r="D25" s="335"/>
      <c r="E25" s="336"/>
      <c r="F25" s="131"/>
      <c r="G25" s="337">
        <f t="shared" si="0"/>
      </c>
      <c r="H25" s="338"/>
    </row>
    <row r="26" spans="3:8" ht="18" customHeight="1" hidden="1" outlineLevel="1">
      <c r="C26" s="134"/>
      <c r="D26" s="335"/>
      <c r="E26" s="336"/>
      <c r="F26" s="131"/>
      <c r="G26" s="337">
        <f t="shared" si="0"/>
      </c>
      <c r="H26" s="338"/>
    </row>
    <row r="27" spans="3:8" ht="18" customHeight="1" hidden="1" outlineLevel="1">
      <c r="C27" s="134"/>
      <c r="D27" s="335"/>
      <c r="E27" s="336"/>
      <c r="F27" s="131"/>
      <c r="G27" s="337">
        <f t="shared" si="0"/>
      </c>
      <c r="H27" s="338"/>
    </row>
    <row r="28" spans="3:8" ht="18" customHeight="1" hidden="1" outlineLevel="1">
      <c r="C28" s="134"/>
      <c r="D28" s="335"/>
      <c r="E28" s="336"/>
      <c r="F28" s="131"/>
      <c r="G28" s="337">
        <f t="shared" si="0"/>
      </c>
      <c r="H28" s="338"/>
    </row>
    <row r="29" spans="3:8" ht="18" customHeight="1" hidden="1" outlineLevel="1">
      <c r="C29" s="134"/>
      <c r="D29" s="335"/>
      <c r="E29" s="336"/>
      <c r="F29" s="131"/>
      <c r="G29" s="337">
        <f t="shared" si="0"/>
      </c>
      <c r="H29" s="338"/>
    </row>
    <row r="30" spans="3:8" ht="18" customHeight="1" hidden="1" outlineLevel="1">
      <c r="C30" s="134"/>
      <c r="D30" s="335"/>
      <c r="E30" s="336"/>
      <c r="F30" s="131"/>
      <c r="G30" s="337">
        <f t="shared" si="0"/>
      </c>
      <c r="H30" s="338"/>
    </row>
    <row r="31" spans="3:8" ht="18" customHeight="1" hidden="1" outlineLevel="1">
      <c r="C31" s="134"/>
      <c r="D31" s="335"/>
      <c r="E31" s="336"/>
      <c r="F31" s="131"/>
      <c r="G31" s="337">
        <f t="shared" si="0"/>
      </c>
      <c r="H31" s="338"/>
    </row>
    <row r="32" spans="3:8" ht="18" customHeight="1" hidden="1" outlineLevel="1">
      <c r="C32" s="134"/>
      <c r="D32" s="335"/>
      <c r="E32" s="336"/>
      <c r="F32" s="131"/>
      <c r="G32" s="337">
        <f t="shared" si="0"/>
      </c>
      <c r="H32" s="338"/>
    </row>
    <row r="33" spans="3:8" ht="18" customHeight="1" hidden="1" outlineLevel="1">
      <c r="C33" s="134"/>
      <c r="D33" s="335"/>
      <c r="E33" s="336"/>
      <c r="F33" s="131"/>
      <c r="G33" s="337">
        <f t="shared" si="0"/>
      </c>
      <c r="H33" s="338"/>
    </row>
    <row r="34" spans="3:8" ht="18" customHeight="1" hidden="1" outlineLevel="1">
      <c r="C34" s="134"/>
      <c r="D34" s="335"/>
      <c r="E34" s="336"/>
      <c r="F34" s="131"/>
      <c r="G34" s="337">
        <f t="shared" si="0"/>
      </c>
      <c r="H34" s="338"/>
    </row>
    <row r="35" spans="3:8" ht="18" customHeight="1" hidden="1" outlineLevel="1">
      <c r="C35" s="134"/>
      <c r="D35" s="335"/>
      <c r="E35" s="336"/>
      <c r="F35" s="131"/>
      <c r="G35" s="337">
        <f t="shared" si="0"/>
      </c>
      <c r="H35" s="338"/>
    </row>
    <row r="36" spans="3:8" ht="18" customHeight="1" hidden="1" outlineLevel="1">
      <c r="C36" s="134"/>
      <c r="D36" s="335"/>
      <c r="E36" s="336"/>
      <c r="F36" s="131"/>
      <c r="G36" s="337">
        <f t="shared" si="0"/>
      </c>
      <c r="H36" s="338"/>
    </row>
    <row r="37" spans="3:8" ht="18" customHeight="1" hidden="1" outlineLevel="1">
      <c r="C37" s="134"/>
      <c r="D37" s="335"/>
      <c r="E37" s="336"/>
      <c r="F37" s="131"/>
      <c r="G37" s="337">
        <f t="shared" si="0"/>
      </c>
      <c r="H37" s="338"/>
    </row>
    <row r="38" spans="3:8" ht="18" customHeight="1" hidden="1" outlineLevel="1">
      <c r="C38" s="134"/>
      <c r="D38" s="335"/>
      <c r="E38" s="336"/>
      <c r="F38" s="131"/>
      <c r="G38" s="337">
        <f t="shared" si="0"/>
      </c>
      <c r="H38" s="338"/>
    </row>
    <row r="39" spans="3:8" ht="18" customHeight="1" hidden="1" outlineLevel="1">
      <c r="C39" s="134"/>
      <c r="D39" s="335"/>
      <c r="E39" s="336"/>
      <c r="F39" s="131"/>
      <c r="G39" s="337">
        <f t="shared" si="0"/>
      </c>
      <c r="H39" s="338"/>
    </row>
    <row r="40" spans="3:8" ht="18" customHeight="1" hidden="1" outlineLevel="1">
      <c r="C40" s="134"/>
      <c r="D40" s="335"/>
      <c r="E40" s="336"/>
      <c r="F40" s="131"/>
      <c r="G40" s="337">
        <f t="shared" si="0"/>
      </c>
      <c r="H40" s="338"/>
    </row>
    <row r="41" spans="3:8" ht="18" customHeight="1" hidden="1" outlineLevel="1" thickBot="1">
      <c r="C41" s="135"/>
      <c r="D41" s="339"/>
      <c r="E41" s="340"/>
      <c r="F41" s="133"/>
      <c r="G41" s="341">
        <f t="shared" si="0"/>
      </c>
      <c r="H41" s="342"/>
    </row>
    <row r="42" spans="3:8" ht="18" customHeight="1" collapsed="1" thickBot="1" thickTop="1">
      <c r="C42" s="102" t="s">
        <v>23</v>
      </c>
      <c r="D42" s="318">
        <f>SUM(D14:D41)</f>
        <v>0</v>
      </c>
      <c r="E42" s="319"/>
      <c r="F42" s="103" t="s">
        <v>100</v>
      </c>
      <c r="G42" s="312">
        <f>SUM(G14:H41)</f>
        <v>0</v>
      </c>
      <c r="H42" s="313"/>
    </row>
    <row r="43" spans="3:8" ht="18" customHeight="1">
      <c r="C43" s="93"/>
      <c r="D43" s="104"/>
      <c r="E43" s="8"/>
      <c r="F43" s="38"/>
      <c r="G43" s="30"/>
      <c r="H43" s="63"/>
    </row>
    <row r="44" spans="3:5" ht="18.75" customHeight="1">
      <c r="C44" s="45" t="s">
        <v>316</v>
      </c>
      <c r="D44" s="35"/>
      <c r="E44" s="35"/>
    </row>
    <row r="45" ht="19.5" customHeight="1" thickBot="1">
      <c r="G45" s="63"/>
    </row>
    <row r="46" spans="3:8" ht="51.75" customHeight="1" thickBot="1" thickTop="1">
      <c r="C46" s="278"/>
      <c r="D46" s="279"/>
      <c r="E46" s="279"/>
      <c r="F46" s="279"/>
      <c r="G46" s="279"/>
      <c r="H46" s="280"/>
    </row>
    <row r="47" spans="3:5" ht="19.5" customHeight="1" thickBot="1" thickTop="1">
      <c r="C47" s="99"/>
      <c r="D47" s="35"/>
      <c r="E47" s="35"/>
    </row>
    <row r="48" spans="3:8" ht="55.5" customHeight="1" thickBot="1">
      <c r="C48" s="332" t="s">
        <v>318</v>
      </c>
      <c r="D48" s="333"/>
      <c r="E48" s="334"/>
      <c r="F48" s="329">
        <f>IF(D42=0,0,G42/D42)</f>
        <v>0</v>
      </c>
      <c r="G48" s="330"/>
      <c r="H48" s="331"/>
    </row>
    <row r="49" s="15" customFormat="1" ht="13.5"/>
    <row r="50" s="15" customFormat="1" ht="18.75" customHeight="1">
      <c r="C50" s="99"/>
    </row>
    <row r="51" s="15" customFormat="1" ht="18.75" customHeight="1">
      <c r="C51" s="99"/>
    </row>
    <row r="52" s="15" customFormat="1" ht="18.75" customHeight="1">
      <c r="C52" s="99"/>
    </row>
    <row r="53" s="15" customFormat="1" ht="18.75" customHeight="1">
      <c r="C53" s="99"/>
    </row>
    <row r="54" s="15" customFormat="1" ht="18.75" customHeight="1">
      <c r="C54" s="99"/>
    </row>
    <row r="55" s="15" customFormat="1" ht="18.75" customHeight="1">
      <c r="C55" s="99"/>
    </row>
    <row r="56" s="15" customFormat="1" ht="18.75" customHeight="1">
      <c r="C56" s="99"/>
    </row>
    <row r="57" s="15" customFormat="1" ht="18.75" customHeight="1">
      <c r="C57" s="99"/>
    </row>
    <row r="58" s="15" customFormat="1" ht="18.75" customHeight="1">
      <c r="C58" s="99"/>
    </row>
    <row r="59" s="15" customFormat="1" ht="18.75" customHeight="1">
      <c r="C59" s="99"/>
    </row>
    <row r="60" s="15" customFormat="1" ht="18.75" customHeight="1">
      <c r="C60" s="99"/>
    </row>
    <row r="61" s="15" customFormat="1" ht="18.75" customHeight="1">
      <c r="C61" s="99"/>
    </row>
    <row r="62" s="15" customFormat="1" ht="18.75" customHeight="1">
      <c r="C62" s="99"/>
    </row>
    <row r="63" s="15" customFormat="1" ht="18.75" customHeight="1">
      <c r="C63" s="99"/>
    </row>
    <row r="64" s="15" customFormat="1" ht="18.75" customHeight="1">
      <c r="C64" s="99"/>
    </row>
    <row r="65" s="15" customFormat="1" ht="18.75" customHeight="1">
      <c r="C65" s="99"/>
    </row>
    <row r="66" s="15" customFormat="1" ht="18.75" customHeight="1">
      <c r="C66" s="99"/>
    </row>
    <row r="67" s="15" customFormat="1" ht="18.75" customHeight="1">
      <c r="C67" s="99"/>
    </row>
    <row r="68" s="15" customFormat="1" ht="18.75" customHeight="1">
      <c r="C68" s="99"/>
    </row>
  </sheetData>
  <sheetProtection/>
  <mergeCells count="66">
    <mergeCell ref="D14:E14"/>
    <mergeCell ref="G14:H14"/>
    <mergeCell ref="D15:E15"/>
    <mergeCell ref="G15:H15"/>
    <mergeCell ref="A3:I4"/>
    <mergeCell ref="C10:H10"/>
    <mergeCell ref="C11:H11"/>
    <mergeCell ref="D13:E13"/>
    <mergeCell ref="G13:H13"/>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 ref="F48:H48"/>
    <mergeCell ref="G42:H42"/>
    <mergeCell ref="D42:E42"/>
    <mergeCell ref="C48:E48"/>
    <mergeCell ref="D40:E40"/>
    <mergeCell ref="G40:H40"/>
    <mergeCell ref="D41:E41"/>
    <mergeCell ref="G41:H41"/>
    <mergeCell ref="C46:H46"/>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直弥</dc:creator>
  <cp:keywords/>
  <dc:description/>
  <cp:lastModifiedBy>METI</cp:lastModifiedBy>
  <cp:lastPrinted>2015-06-02T01:20:49Z</cp:lastPrinted>
  <dcterms:created xsi:type="dcterms:W3CDTF">2006-04-11T02:05:36Z</dcterms:created>
  <dcterms:modified xsi:type="dcterms:W3CDTF">2015-06-12T04:23:13Z</dcterms:modified>
  <cp:category/>
  <cp:version/>
  <cp:contentType/>
  <cp:contentStatus/>
</cp:coreProperties>
</file>